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6027-01 - VÝTLAK V1" sheetId="2" r:id="rId2"/>
    <sheet name="2016027-02 - ČSOV 1" sheetId="3" r:id="rId3"/>
    <sheet name="2016027-VON - VEDLEJŠÍ A 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'2016027-01 - VÝTLAK V1'!$C$86:$K$251</definedName>
    <definedName name="_xlnm.Print_Area" localSheetId="1">'2016027-01 - VÝTLAK V1'!$C$4:$J$39,'2016027-01 - VÝTLAK V1'!$C$45:$J$68,'2016027-01 - VÝTLAK V1'!$C$74:$K$251</definedName>
    <definedName name="_xlnm.Print_Titles" localSheetId="1">'2016027-01 - VÝTLAK V1'!$86:$86</definedName>
    <definedName name="_xlnm._FilterDatabase" localSheetId="2" hidden="1">'2016027-02 - ČSOV 1'!$C$88:$K$230</definedName>
    <definedName name="_xlnm.Print_Area" localSheetId="2">'2016027-02 - ČSOV 1'!$C$4:$J$39,'2016027-02 - ČSOV 1'!$C$45:$J$70,'2016027-02 - ČSOV 1'!$C$76:$K$230</definedName>
    <definedName name="_xlnm.Print_Titles" localSheetId="2">'2016027-02 - ČSOV 1'!$88:$88</definedName>
    <definedName name="_xlnm._FilterDatabase" localSheetId="3" hidden="1">'2016027-VON - VEDLEJŠÍ A ...'!$C$83:$K$123</definedName>
    <definedName name="_xlnm.Print_Area" localSheetId="3">'2016027-VON - VEDLEJŠÍ A ...'!$C$4:$J$39,'2016027-VON - VEDLEJŠÍ A ...'!$C$45:$J$65,'2016027-VON - VEDLEJŠÍ A ...'!$C$71:$K$123</definedName>
    <definedName name="_xlnm.Print_Titles" localSheetId="3">'2016027-VON - VEDLEJŠÍ A ...'!$83:$83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22"/>
  <c r="BH122"/>
  <c r="BG122"/>
  <c r="BF122"/>
  <c r="T122"/>
  <c r="T121"/>
  <c r="R122"/>
  <c r="R121"/>
  <c r="P122"/>
  <c r="P121"/>
  <c r="BK122"/>
  <c r="BK121"/>
  <c r="J121"/>
  <c r="J122"/>
  <c r="BE122"/>
  <c r="J64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T112"/>
  <c r="R113"/>
  <c r="R112"/>
  <c r="P113"/>
  <c r="P112"/>
  <c r="BK113"/>
  <c r="BK112"/>
  <c r="J112"/>
  <c r="J113"/>
  <c r="BE113"/>
  <c r="J63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T95"/>
  <c r="R96"/>
  <c r="R95"/>
  <c r="P96"/>
  <c r="P95"/>
  <c r="BK96"/>
  <c r="BK95"/>
  <c r="J95"/>
  <c r="J96"/>
  <c r="BE96"/>
  <c r="J62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7"/>
  <c i="1" r="BD57"/>
  <c i="4" r="BH87"/>
  <c r="F36"/>
  <c i="1" r="BC57"/>
  <c i="4" r="BG87"/>
  <c r="F35"/>
  <c i="1" r="BB57"/>
  <c i="4" r="BF87"/>
  <c r="J34"/>
  <c i="1" r="AW57"/>
  <c i="4" r="F34"/>
  <c i="1" r="BA57"/>
  <c i="4" r="T87"/>
  <c r="T86"/>
  <c r="T85"/>
  <c r="T84"/>
  <c r="R87"/>
  <c r="R86"/>
  <c r="R85"/>
  <c r="R84"/>
  <c r="P87"/>
  <c r="P86"/>
  <c r="P85"/>
  <c r="P84"/>
  <c i="1" r="AU57"/>
  <c i="4" r="BK87"/>
  <c r="BK86"/>
  <c r="J86"/>
  <c r="BK85"/>
  <c r="J85"/>
  <c r="BK84"/>
  <c r="J84"/>
  <c r="J59"/>
  <c r="J30"/>
  <c i="1" r="AG57"/>
  <c i="4" r="J87"/>
  <c r="BE87"/>
  <c r="J33"/>
  <c i="1" r="AV57"/>
  <c i="4" r="F33"/>
  <c i="1" r="AZ57"/>
  <c i="4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3" r="J37"/>
  <c r="J36"/>
  <c i="1" r="AY56"/>
  <c i="3" r="J35"/>
  <c i="1" r="AX56"/>
  <c i="3" r="BI229"/>
  <c r="BH229"/>
  <c r="BG229"/>
  <c r="BF229"/>
  <c r="T229"/>
  <c r="R229"/>
  <c r="P229"/>
  <c r="BK229"/>
  <c r="J229"/>
  <c r="BE229"/>
  <c r="BI228"/>
  <c r="BH228"/>
  <c r="BG228"/>
  <c r="BF228"/>
  <c r="T228"/>
  <c r="T227"/>
  <c r="T226"/>
  <c r="R228"/>
  <c r="R227"/>
  <c r="R226"/>
  <c r="P228"/>
  <c r="P227"/>
  <c r="P226"/>
  <c r="BK228"/>
  <c r="BK227"/>
  <c r="J227"/>
  <c r="BK226"/>
  <c r="J226"/>
  <c r="J228"/>
  <c r="BE228"/>
  <c r="J69"/>
  <c r="J68"/>
  <c r="BI223"/>
  <c r="BH223"/>
  <c r="BG223"/>
  <c r="BF223"/>
  <c r="T223"/>
  <c r="R223"/>
  <c r="P223"/>
  <c r="BK223"/>
  <c r="J223"/>
  <c r="BE223"/>
  <c r="BI220"/>
  <c r="BH220"/>
  <c r="BG220"/>
  <c r="BF220"/>
  <c r="T220"/>
  <c r="T219"/>
  <c r="R220"/>
  <c r="R219"/>
  <c r="P220"/>
  <c r="P219"/>
  <c r="BK220"/>
  <c r="BK219"/>
  <c r="J219"/>
  <c r="J220"/>
  <c r="BE220"/>
  <c r="J67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T204"/>
  <c r="R205"/>
  <c r="R204"/>
  <c r="P205"/>
  <c r="P204"/>
  <c r="BK205"/>
  <c r="BK204"/>
  <c r="J204"/>
  <c r="J205"/>
  <c r="BE205"/>
  <c r="J66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/>
  <c r="J185"/>
  <c r="BE185"/>
  <c r="J65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5"/>
  <c r="BH175"/>
  <c r="BG175"/>
  <c r="BF175"/>
  <c r="T175"/>
  <c r="R175"/>
  <c r="P175"/>
  <c r="BK175"/>
  <c r="J175"/>
  <c r="BE175"/>
  <c r="BI172"/>
  <c r="BH172"/>
  <c r="BG172"/>
  <c r="BF172"/>
  <c r="T172"/>
  <c r="T171"/>
  <c r="R172"/>
  <c r="R171"/>
  <c r="P172"/>
  <c r="P171"/>
  <c r="BK172"/>
  <c r="BK171"/>
  <c r="J171"/>
  <c r="J172"/>
  <c r="BE172"/>
  <c r="J64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/>
  <c r="J157"/>
  <c r="BE157"/>
  <c r="J63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2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250"/>
  <c r="BH250"/>
  <c r="BG250"/>
  <c r="BF250"/>
  <c r="T250"/>
  <c r="T249"/>
  <c r="R250"/>
  <c r="R249"/>
  <c r="P250"/>
  <c r="P249"/>
  <c r="BK250"/>
  <c r="BK249"/>
  <c r="J249"/>
  <c r="J250"/>
  <c r="BE250"/>
  <c r="J67"/>
  <c r="BI247"/>
  <c r="BH247"/>
  <c r="BG247"/>
  <c r="BF247"/>
  <c r="T247"/>
  <c r="R247"/>
  <c r="P247"/>
  <c r="BK247"/>
  <c r="J247"/>
  <c r="BE247"/>
  <c r="BI245"/>
  <c r="BH245"/>
  <c r="BG245"/>
  <c r="BF245"/>
  <c r="T245"/>
  <c r="T244"/>
  <c r="R245"/>
  <c r="R244"/>
  <c r="P245"/>
  <c r="P244"/>
  <c r="BK245"/>
  <c r="BK244"/>
  <c r="J244"/>
  <c r="J245"/>
  <c r="BE245"/>
  <c r="J66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65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T148"/>
  <c r="R149"/>
  <c r="R148"/>
  <c r="P149"/>
  <c r="P148"/>
  <c r="BK149"/>
  <c r="BK148"/>
  <c r="J148"/>
  <c r="J149"/>
  <c r="BE149"/>
  <c r="J64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63"/>
  <c r="BI134"/>
  <c r="BH134"/>
  <c r="BG134"/>
  <c r="BF134"/>
  <c r="T134"/>
  <c r="T133"/>
  <c r="R134"/>
  <c r="R133"/>
  <c r="P134"/>
  <c r="P133"/>
  <c r="BK134"/>
  <c r="BK133"/>
  <c r="J133"/>
  <c r="J134"/>
  <c r="BE134"/>
  <c r="J62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F37"/>
  <c i="1" r="BD55"/>
  <c i="2" r="BH90"/>
  <c r="F36"/>
  <c i="1" r="BC55"/>
  <c i="2" r="BG90"/>
  <c r="F35"/>
  <c i="1" r="BB55"/>
  <c i="2" r="BF90"/>
  <c r="J34"/>
  <c i="1" r="AW55"/>
  <c i="2" r="F34"/>
  <c i="1" r="BA55"/>
  <c i="2" r="T90"/>
  <c r="T89"/>
  <c r="T88"/>
  <c r="T87"/>
  <c r="R90"/>
  <c r="R89"/>
  <c r="R88"/>
  <c r="R87"/>
  <c r="P90"/>
  <c r="P89"/>
  <c r="P88"/>
  <c r="P87"/>
  <c i="1" r="AU55"/>
  <c i="2" r="BK90"/>
  <c r="BK89"/>
  <c r="J89"/>
  <c r="BK88"/>
  <c r="J88"/>
  <c r="BK87"/>
  <c r="J87"/>
  <c r="J59"/>
  <c r="J30"/>
  <c i="1" r="AG55"/>
  <c i="2" r="J90"/>
  <c r="BE90"/>
  <c r="J33"/>
  <c i="1" r="AV55"/>
  <c i="2" r="F33"/>
  <c i="1" r="AZ55"/>
  <c i="2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<sst xmlns="http://schemas.openxmlformats.org/spreadsheetml/2006/main">
  <si>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</si>
  <si>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</si>
  <si>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</si>
  <si>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</si>
  <si>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</si>
  <si>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{c32fff82-9524-4593-91fa-a51cfcb76b08}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</si>
  <si>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</si>
  <si>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</si>
  <si>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</si>
  <si>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</si>
  <si>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</si>
  <si>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</si>
  <si>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</si>
  <si>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</si>
  <si>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2016027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</si>
  <si>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</si>
  <si>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</si>
  <si>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PTÝROV,KANALIZACE-ČSOV1 A VÝTLAK V1</t>
  </si>
  <si>
    <t>KSO:</t>
  </si>
  <si>
    <t>CC-CZ:</t>
  </si>
  <si>
    <t>Místo:</t>
  </si>
  <si>
    <t xml:space="preserve"> </t>
  </si>
  <si>
    <t>Datum:</t>
  </si>
  <si>
    <t>26. 11. 2018</t>
  </si>
  <si>
    <t>Zadavatel:</t>
  </si>
  <si>
    <t>IČ:</t>
  </si>
  <si>
    <t>Vodovody a kanalizace Mladá Boleslav a.s.</t>
  </si>
  <si>
    <t>DIČ:</t>
  </si>
  <si>
    <t>Uchazeč:</t>
  </si>
  <si>
    <t>Vyplň údaj</t>
  </si>
  <si>
    <t>Projektant:</t>
  </si>
  <si>
    <t>Ing.Evžen Kozák s.r.o.</t>
  </si>
  <si>
    <t>True</t>
  </si>
  <si>
    <t>Zpracovatel:</t>
  </si>
  <si>
    <t>ing.Evžen Kozák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</si>
  <si>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</si>
  <si>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</si>
  <si>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</si>
  <si>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</si>
  <si>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</si>
  <si>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</si>
  <si>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</si>
  <si>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</si>
  <si>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</si>
  <si>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</si>
  <si>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</si>
  <si>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</si>
  <si>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</si>
  <si>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</si>
  <si>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</si>
  <si>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</si>
  <si>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</si>
  <si>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</si>
  <si>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</si>
  <si>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</si>
  <si>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</si>
  <si>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</si>
  <si>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</si>
  <si>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</si>
  <si>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</si>
  <si>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</si>
  <si>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</si>
  <si>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</si>
  <si>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</si>
  <si>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</si>
  <si>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</si>
  <si>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</si>
  <si>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</si>
  <si>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</si>
  <si>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</si>
  <si>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</si>
  <si>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</si>
  <si>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</si>
  <si>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</si>
  <si>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</si>
  <si>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2016027-01</t>
  </si>
  <si>
    <t>VÝTLAK V1</t>
  </si>
  <si>
    <t>STA</t>
  </si>
  <si>
    <t>1</t>
  </si>
  <si>
    <t>{dec7df81-c272-4ed9-a8b6-4c2cbd1e78d4}</t>
  </si>
  <si>
    <t>2</t>
  </si>
  <si>
    <t>2016027-02</t>
  </si>
  <si>
    <t>ČSOV 1</t>
  </si>
  <si>
    <t>{0f66ad03-27f2-4b84-9d1f-db4cfc3f29e3}</t>
  </si>
  <si>
    <t>2016027-VON</t>
  </si>
  <si>
    <t>VEDLEJŠÍ A OSTATNÍ NÁKLADY</t>
  </si>
  <si>
    <t>{cd94580d-d4ba-428a-8618-9c399a3f9d2f}</t>
  </si>
  <si>
    <t>KRYCÍ LIST SOUPISU PRACÍ</t>
  </si>
  <si>
    <t>Objekt:</t>
  </si>
  <si>
    <t>2016027-01 - VÝTLAK V1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</si>
  <si>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</si>
  <si>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</si>
  <si>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</si>
  <si>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</si>
  <si>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</si>
  <si>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</si>
  <si>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</si>
  <si>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</si>
  <si>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</si>
  <si>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</si>
  <si>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</si>
  <si>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</si>
  <si>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</si>
  <si>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</si>
  <si>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</si>
  <si>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</si>
  <si>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</si>
  <si>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</si>
  <si>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</si>
  <si>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</si>
  <si>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</si>
  <si>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</si>
  <si>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</si>
  <si>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</si>
  <si>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</si>
  <si>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</si>
  <si>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</si>
  <si>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</si>
  <si>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</si>
  <si>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</si>
  <si>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</si>
  <si>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</si>
  <si>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>Rozebrání zpevněných ploch ze silničních dílců</t>
  </si>
  <si>
    <t>m2</t>
  </si>
  <si>
    <t>CS ÚRS 2018 02</t>
  </si>
  <si>
    <t>4</t>
  </si>
  <si>
    <t>1309250035</t>
  </si>
  <si>
    <t>PP</t>
  </si>
  <si>
    <t xml:space="preserve">Rozebírání zpevněných ploch  s přemístěním na skládku na vzdálenost do 20 m nebo s naložením na dopravní prostředek ze silničních panelů</t>
  </si>
  <si>
    <t>VV</t>
  </si>
  <si>
    <t>4*3</t>
  </si>
  <si>
    <t>115101201</t>
  </si>
  <si>
    <t>Čerpání vody na dopravní výšku do 10 m průměrný přítok do 500 l/min</t>
  </si>
  <si>
    <t>hod</t>
  </si>
  <si>
    <t>-687486197</t>
  </si>
  <si>
    <t>Čerpání vody na dopravní výšku do 10 m s uvažovaným průměrným přítokem do 500 l/min</t>
  </si>
  <si>
    <t>20*24</t>
  </si>
  <si>
    <t>3</t>
  </si>
  <si>
    <t>115101301</t>
  </si>
  <si>
    <t>Pohotovost čerpací soupravy pro dopravní výšku do 10 m přítok do 500 l/min</t>
  </si>
  <si>
    <t>den</t>
  </si>
  <si>
    <t>-286252982</t>
  </si>
  <si>
    <t>Pohotovost záložní čerpací soupravy pro dopravní výšku do 10 m s uvažovaným průměrným přítokem do 500 l/min</t>
  </si>
  <si>
    <t>119001401</t>
  </si>
  <si>
    <t>Dočasné zajištění potrubí ocelového nebo litinového DN do 200</t>
  </si>
  <si>
    <t>m</t>
  </si>
  <si>
    <t>1156919236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</si>
  <si>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</si>
  <si>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5</t>
  </si>
  <si>
    <t>119001421</t>
  </si>
  <si>
    <t>Dočasné zajištění kabelů a kabelových tratí ze 3 volně ložených kabelů</t>
  </si>
  <si>
    <t>1637385824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</si>
  <si>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</si>
  <si>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6</t>
  </si>
  <si>
    <t>120001101</t>
  </si>
  <si>
    <t>Příplatek za ztížení vykopávky v blízkosti podzemního vedení</t>
  </si>
  <si>
    <t>m3</t>
  </si>
  <si>
    <t>618171494</t>
  </si>
  <si>
    <t>1,0*3,0*1,5*6</t>
  </si>
  <si>
    <t>7</t>
  </si>
  <si>
    <t>132301203</t>
  </si>
  <si>
    <t>Hloubení rýh š do 2000 mm v hornině tř. 4 objemu do 5000 m3</t>
  </si>
  <si>
    <t>CS ÚRS 2016 01</t>
  </si>
  <si>
    <t>-1367780693</t>
  </si>
  <si>
    <t>Hloubení zapažených i nezapažených rýh šířky přes 600 do 2 000 mm s urovnáním dna do předepsaného profilu a spádu v hornině tř. 4 přes 1 000 do 5 000 m3</t>
  </si>
  <si>
    <t>1285,7 "množství vypočteno SW z podélného profilu"</t>
  </si>
  <si>
    <t>8</t>
  </si>
  <si>
    <t>141721116</t>
  </si>
  <si>
    <t>Řízený zemní protlak hloubky do 6 m vnějšího průměru do 225 mm v hornině tř 1 až 4</t>
  </si>
  <si>
    <t>2132737804</t>
  </si>
  <si>
    <t>Řízený zemní protlak v hornině tř. 1 až 4, včetně protlačení trub v hloubce do 6 m vnějšího průměru vrtu přes 160 do 225 mm</t>
  </si>
  <si>
    <t>26,7+34,0+38,7</t>
  </si>
  <si>
    <t>9</t>
  </si>
  <si>
    <t>151201101</t>
  </si>
  <si>
    <t>Zřízení zátažného pažení a rozepření stěn rýh hl do 2 m</t>
  </si>
  <si>
    <t>674089651</t>
  </si>
  <si>
    <t xml:space="preserve">Zřízení pažení a rozepření stěn rýh pro podzemní vedení pro všechny šířky rýhy  zátažné, hloubky do 2 m</t>
  </si>
  <si>
    <t>2142,8 "množství vypočteno SW z podélného profilu"</t>
  </si>
  <si>
    <t>10</t>
  </si>
  <si>
    <t>151201111</t>
  </si>
  <si>
    <t>Odstranění zátažného pažení a rozepření stěn rýh hl do 2 m</t>
  </si>
  <si>
    <t>1453261632</t>
  </si>
  <si>
    <t xml:space="preserve">Odstranění pažení a rozepření stěn rýh pro podzemní vedení  s uložením materiálu na vzdálenost do 3 m od kraje výkopu zátažné, hloubky do 2 m</t>
  </si>
  <si>
    <t>11</t>
  </si>
  <si>
    <t>161101101</t>
  </si>
  <si>
    <t>Svislé přemístění výkopku z horniny tř. 1 až 4 hl výkopu do 2,5 m</t>
  </si>
  <si>
    <t>-493232806</t>
  </si>
  <si>
    <t>12</t>
  </si>
  <si>
    <t>162701105-R</t>
  </si>
  <si>
    <t>Vodorovné přemístění výkopku/sypaniny z horniny tř. 1 až 4-skládku si určí zhotovitel</t>
  </si>
  <si>
    <t>1376700315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</si>
  <si>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</si>
  <si>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796,8*1,2*0,45 "lože a obsyp potrubí"</t>
  </si>
  <si>
    <t>13</t>
  </si>
  <si>
    <t>171201202</t>
  </si>
  <si>
    <t>Uložení sypaniny na skládku</t>
  </si>
  <si>
    <t>-2050653093</t>
  </si>
  <si>
    <t>Uložení sypaniny na skládky</t>
  </si>
  <si>
    <t>14</t>
  </si>
  <si>
    <t>171201211</t>
  </si>
  <si>
    <t>Poplatek za uložení odpadu ze sypaniny na skládce (skládkovné)</t>
  </si>
  <si>
    <t>t</t>
  </si>
  <si>
    <t>CS ÚRS 2013 01</t>
  </si>
  <si>
    <t>-1470797602</t>
  </si>
  <si>
    <t>Poplatek za uložení odpadu ze sypaniny na skládce (skládkovné)-výkopek nepoužitelný na zpětný zásyp rýh</t>
  </si>
  <si>
    <t>430,272*2,2 "přepočet na tuny"</t>
  </si>
  <si>
    <t>174101101</t>
  </si>
  <si>
    <t xml:space="preserve">Zásyp zhutněný jam šachet rýh nebo kolem objektů </t>
  </si>
  <si>
    <t>-1665685124</t>
  </si>
  <si>
    <t>Zásyp zhutněný jam šachet rýh nebo kolem objektů+nákup vhodného zásypového materiálu</t>
  </si>
  <si>
    <t>1285,7-430,272</t>
  </si>
  <si>
    <t>Zakládání</t>
  </si>
  <si>
    <t>16</t>
  </si>
  <si>
    <t>291211111</t>
  </si>
  <si>
    <t>Zřízení plochy ze silničních panelů do lože tl 50 mm z kameniva</t>
  </si>
  <si>
    <t>120766702</t>
  </si>
  <si>
    <t xml:space="preserve">Zřízení zpevněné plochy ze silničních panelů  osazených do lože tl. 50 mm z kameniva</t>
  </si>
  <si>
    <t>Vodorovné konstrukce</t>
  </si>
  <si>
    <t>17</t>
  </si>
  <si>
    <t>451541111</t>
  </si>
  <si>
    <t>Lože pod potrubí otevřený výkop ze štěrku 16/32 mm</t>
  </si>
  <si>
    <t>-1955316156</t>
  </si>
  <si>
    <t>Lože pod potrubí, stoky a drobné objekty v otevřeném výkopu ze štěrkodrtě 0-63 mm</t>
  </si>
  <si>
    <t>3,14*1,7*1,7*0,2*2 "dno vzduš.šachet"</t>
  </si>
  <si>
    <t>18</t>
  </si>
  <si>
    <t>451572111</t>
  </si>
  <si>
    <t>Lože pod potrubí otevřený výkop z kameniva drobného těženého</t>
  </si>
  <si>
    <t>-187520</t>
  </si>
  <si>
    <t>19</t>
  </si>
  <si>
    <t>452313161</t>
  </si>
  <si>
    <t>Podkladní bloky z betonu prostého tř. C 25/30 XF2otevřený výkop</t>
  </si>
  <si>
    <t>1601781870</t>
  </si>
  <si>
    <t>Podkladní a zajišťovací konstrukce z betonu prostého v otevřeném výkopu bloky pro potrubí z betonu tř. C 25/30</t>
  </si>
  <si>
    <t>20</t>
  </si>
  <si>
    <t>M</t>
  </si>
  <si>
    <t>552913041</t>
  </si>
  <si>
    <t>SEGMENTOVÉ STAHOVACÍ TĚSNĚNÍ (TAYLOR TS400) PE 110</t>
  </si>
  <si>
    <t>kus</t>
  </si>
  <si>
    <t>-2143380988</t>
  </si>
  <si>
    <t>těsnění pryžové s ocelovou vložkou DN 100</t>
  </si>
  <si>
    <t>Komunikace</t>
  </si>
  <si>
    <t>564851113</t>
  </si>
  <si>
    <t>Podklad ze štěrkodrti tl 150 mm (2 vrstvy po 150 mm)-místní komunikace</t>
  </si>
  <si>
    <t>-1247291717</t>
  </si>
  <si>
    <t>21,04*2 "park.záliv-plocha odměřena z AutoCADu"</t>
  </si>
  <si>
    <t>22</t>
  </si>
  <si>
    <t>565155111</t>
  </si>
  <si>
    <t>Podklad z obalovaného kameniva OKS I tl 70 mm š do 3 m-místní komunikace</t>
  </si>
  <si>
    <t>-1099153145</t>
  </si>
  <si>
    <t>21,04 "park.záliv-plocha odměřena z AutoCADu"</t>
  </si>
  <si>
    <t>23</t>
  </si>
  <si>
    <t>573211111</t>
  </si>
  <si>
    <t>Postřik živičný spojovací z asfaltu v množství do 0,70 kg/m2</t>
  </si>
  <si>
    <t>-1465112910</t>
  </si>
  <si>
    <t>Postřik živičný spojovací bez posypu kamenivem z asfaltu silničního, v množství od 0,50 do 0,70 kg/m2</t>
  </si>
  <si>
    <t>24</t>
  </si>
  <si>
    <t>577134221</t>
  </si>
  <si>
    <t>Asfaltový beton vrstva obrusná ACO 11 (ABS) tř. II tl 40 mm š přes 3 m z nemodifikovaného asfaltu-místní komunikace</t>
  </si>
  <si>
    <t>761407705</t>
  </si>
  <si>
    <t>Asfaltový beton vrstva obrusná ACO 11 (ABS) s rozprostřením a se zhutněním z nemodifikovaného asfaltu v pruhu šířky přes 3 m tř. II, po zhutnění tl. 40 mm</t>
  </si>
  <si>
    <t>25</t>
  </si>
  <si>
    <t>599141111</t>
  </si>
  <si>
    <t>Vyplnění spár mezi silničními dílci živičnou zálivkou</t>
  </si>
  <si>
    <t>-1687115234</t>
  </si>
  <si>
    <t>Vyplnění spár mezi silničními dílci jakékoliv tloušťky živičnou zálivkou</t>
  </si>
  <si>
    <t>Trubní vedení</t>
  </si>
  <si>
    <t>26</t>
  </si>
  <si>
    <t>460490001</t>
  </si>
  <si>
    <t xml:space="preserve">Krytí výstražnou fólií z PVC šířky do 20 cm  </t>
  </si>
  <si>
    <t>2023864479</t>
  </si>
  <si>
    <t>27</t>
  </si>
  <si>
    <t>28613736</t>
  </si>
  <si>
    <t>Trubka kanalizační 110X10 100m SDR 11 RC PN16, s dodatečným ochranným odstranitelným pláštěm, pro pokládku bez omezení zrnitosti a všechny bezvýkopové pokládky-tyče 6,12 m</t>
  </si>
  <si>
    <t>-439832726</t>
  </si>
  <si>
    <t>potrubí kanalizační z PE 100+ opláštěné vrstvou z pěnového PE, SDR 11, 110 x 10 mm</t>
  </si>
  <si>
    <t>28</t>
  </si>
  <si>
    <t>28613739</t>
  </si>
  <si>
    <t>Trubka kanalizační 225X20,5 12m SDR 11 RC PN16, s dodatečným ochranným odstranitelným pláštěm, pro pokládku bez omezení zrnitosti a všechny bezvýkopové pokládky</t>
  </si>
  <si>
    <t>-244536780</t>
  </si>
  <si>
    <t>potrubí kanalizační z PE 100+ opláštěné vrstvou z pěnového PE, SDR 11, 225 x 20,5 mm</t>
  </si>
  <si>
    <t>34,0+38,7</t>
  </si>
  <si>
    <t>29</t>
  </si>
  <si>
    <t>857262121</t>
  </si>
  <si>
    <t>Montáž litinových tvarovek jednoosých přírubových otevřený výkop DN 100</t>
  </si>
  <si>
    <t>-593230273</t>
  </si>
  <si>
    <t>Montáž litinových tvarovek na potrubí litinovém tlakovém jednoosých na potrubí z trub přírubových v otevřeném výkopu, kanálu nebo v šachtě DN 100</t>
  </si>
  <si>
    <t>30</t>
  </si>
  <si>
    <t>871251211</t>
  </si>
  <si>
    <t>Montáž potrubí z PE100 SDR 11 otevřený výkop svařovaných elektrotvarovkou D 110 x 10,0 mm</t>
  </si>
  <si>
    <t>-2046579846</t>
  </si>
  <si>
    <t>Montáž vodovodního potrubí z plastů v otevřeném výkopu z polyetylenu PE 100 svařovaných elektrotvarovkou SDR 11/PN16 D 110 x 10,0 mm</t>
  </si>
  <si>
    <t>31</t>
  </si>
  <si>
    <t>286159750</t>
  </si>
  <si>
    <t>elektrospojka SDR 11, PE 100, PN 16 d 110</t>
  </si>
  <si>
    <t>344313991</t>
  </si>
  <si>
    <t>Trubky z polypropylénu a kombinované pro rozvod pitné a teplé užitkové vody PE elektrotvarovky elektrospojka SDR 11, PE 100 - Radius, PN 16 d 110</t>
  </si>
  <si>
    <t>796,8/12</t>
  </si>
  <si>
    <t>32</t>
  </si>
  <si>
    <t>59224348</t>
  </si>
  <si>
    <t>těsnění elastomerové pro spojení šachetních dílů DN 1000</t>
  </si>
  <si>
    <t>703051779</t>
  </si>
  <si>
    <t>33</t>
  </si>
  <si>
    <t>28614949</t>
  </si>
  <si>
    <t>elektrokoleno 45° PE 100 PN 16 d 110</t>
  </si>
  <si>
    <t>-797381914</t>
  </si>
  <si>
    <t>34</t>
  </si>
  <si>
    <t>286149491</t>
  </si>
  <si>
    <t>elektrokoleno 11° PE 100 PN 16 d 110</t>
  </si>
  <si>
    <t>-1812969137</t>
  </si>
  <si>
    <t>35</t>
  </si>
  <si>
    <t>286149492</t>
  </si>
  <si>
    <t>elektrokoleno 22° PE 100 PN 16 d 110</t>
  </si>
  <si>
    <t>-397491419</t>
  </si>
  <si>
    <t>36</t>
  </si>
  <si>
    <t>286149493</t>
  </si>
  <si>
    <t>elektrokoleno 30° PE 100 PN 16 d 110</t>
  </si>
  <si>
    <t>-1498079407</t>
  </si>
  <si>
    <t>37</t>
  </si>
  <si>
    <t>877261101</t>
  </si>
  <si>
    <t>Montáž elektrospojek na potrubí z PE trub D 110</t>
  </si>
  <si>
    <t>1518934672</t>
  </si>
  <si>
    <t>Montáž tvarovek na vodovodním plastovém potrubí z polyetylenu PE 100 elektrotvarovek SDR 11/PN16 spojek nebo redukcí D 110</t>
  </si>
  <si>
    <t>38</t>
  </si>
  <si>
    <t>877261110</t>
  </si>
  <si>
    <t>Montáž elektrokolen na vodovodním potrubí z PE trub d 110</t>
  </si>
  <si>
    <t>1105190467</t>
  </si>
  <si>
    <t>Montáž tvarovek na vodovodním plastovém potrubí z polyetylenu PE 100 elektrotvarovek SDR 11/PN16 kolen 22° nebo 45° d 110</t>
  </si>
  <si>
    <t>39</t>
  </si>
  <si>
    <t>891213321</t>
  </si>
  <si>
    <t>Montáž ventilů odvzdušňovacích přírubových DN 50</t>
  </si>
  <si>
    <t>1198697670</t>
  </si>
  <si>
    <t>Montáž vodovodních armatur na potrubí ventilů odvzdušňovacích nebo zavzdušňovacích mechanických a plovákových přírubových na venkovních řadech DN 50</t>
  </si>
  <si>
    <t>40</t>
  </si>
  <si>
    <t>28653136</t>
  </si>
  <si>
    <t>Lemový nákružek PE100 SDR11 110</t>
  </si>
  <si>
    <t>-1598515542</t>
  </si>
  <si>
    <t>41</t>
  </si>
  <si>
    <t>891261222</t>
  </si>
  <si>
    <t>Montáž vodovodních šoupátek s ručním kolečkem v šachtách DN 100</t>
  </si>
  <si>
    <t>-1012707460</t>
  </si>
  <si>
    <t>Montáž vodovodních armatur na potrubí šoupátek nebo klapek uzavíracích v šachtách s ručním kolečkem DN 100</t>
  </si>
  <si>
    <t>42</t>
  </si>
  <si>
    <t>892271111</t>
  </si>
  <si>
    <t>Tlaková zkouška vodou potrubí DN 100 nebo 125</t>
  </si>
  <si>
    <t>-1266349831</t>
  </si>
  <si>
    <t>Tlakové zkoušky vodou na potrubí DN 100 nebo 125</t>
  </si>
  <si>
    <t>43</t>
  </si>
  <si>
    <t>892273122-R</t>
  </si>
  <si>
    <t>Zkouška průchodnosti volným nástrojem potrubí DN od 80 do 125</t>
  </si>
  <si>
    <t>-276630198</t>
  </si>
  <si>
    <t>Proplach a dezinfekce vodovodního potrubí DN od 80 do 125</t>
  </si>
  <si>
    <t>44</t>
  </si>
  <si>
    <t>892372111</t>
  </si>
  <si>
    <t>Zabezpečení konců vodovodního potrubí DN do 300 při tlakových zkouškách</t>
  </si>
  <si>
    <t>-767852879</t>
  </si>
  <si>
    <t>45</t>
  </si>
  <si>
    <t>894411111</t>
  </si>
  <si>
    <t>Zřízení šachet kanalizačních z betonových dílců na potrubí DN do 200 dno beton tř. C 25/30</t>
  </si>
  <si>
    <t>916797011</t>
  </si>
  <si>
    <t>Zřízení šachet kanalizačních z betonových dílců výšky vstupu do 1,50 m s obložením dna betonem tř. C 25/30, na potrubí DN do 200</t>
  </si>
  <si>
    <t>46</t>
  </si>
  <si>
    <t>592241611</t>
  </si>
  <si>
    <t>skruž betonová TBS-Q 1650/1000/130 SP</t>
  </si>
  <si>
    <t>-1224402131</t>
  </si>
  <si>
    <t>skruž kanalizační s ocelovými stupadly 100 x 50 x 12 cm</t>
  </si>
  <si>
    <t>47</t>
  </si>
  <si>
    <t>59224176</t>
  </si>
  <si>
    <t xml:space="preserve">prstenec šachtový vyrovnávací betonový TBW-Q 80/625/120 </t>
  </si>
  <si>
    <t>1321588757</t>
  </si>
  <si>
    <t>prstenec šachtový vyrovnávací betonový 625x120x80mm</t>
  </si>
  <si>
    <t>48</t>
  </si>
  <si>
    <t>59224161</t>
  </si>
  <si>
    <t>438783361</t>
  </si>
  <si>
    <t>49</t>
  </si>
  <si>
    <t>592211711</t>
  </si>
  <si>
    <t>deska zákrytová železobetonová TZK-Q 1650/ 270 / 1000</t>
  </si>
  <si>
    <t>-654305322</t>
  </si>
  <si>
    <t>deska zákrytová železobetonová D125x7 cm (pro studnovou skruž D100)</t>
  </si>
  <si>
    <t>50</t>
  </si>
  <si>
    <t>592211712</t>
  </si>
  <si>
    <t>deska zákrytová železobetonová TZK-Q 200/120 1000/625</t>
  </si>
  <si>
    <t>-110250228</t>
  </si>
  <si>
    <t>51</t>
  </si>
  <si>
    <t>592241612</t>
  </si>
  <si>
    <t>skruž betonová TBS-Q 1650/500/130 SP</t>
  </si>
  <si>
    <t>-1613799203</t>
  </si>
  <si>
    <t>52</t>
  </si>
  <si>
    <t>59224660</t>
  </si>
  <si>
    <t>litinový poklop s odvětráním - DN600, D400</t>
  </si>
  <si>
    <t>2041537494</t>
  </si>
  <si>
    <t>poklop šachtový betonová výplň+litina 785(610)x16mm D 400mm bez odvětrání</t>
  </si>
  <si>
    <t>53</t>
  </si>
  <si>
    <t>899104112</t>
  </si>
  <si>
    <t>Osazení poklopů litinových nebo ocelových včetně rámů pro třídu zatížení D400, E600</t>
  </si>
  <si>
    <t>-1251288909</t>
  </si>
  <si>
    <t>Osazení poklopů litinových a ocelových včetně rámů pro třídu zatížení D400, E600</t>
  </si>
  <si>
    <t>54</t>
  </si>
  <si>
    <t>552516121</t>
  </si>
  <si>
    <t>ZAKUSOVACÍ PŘÍRUBA PRO PE POTRUBÍ d110 /DN100</t>
  </si>
  <si>
    <t>307287080</t>
  </si>
  <si>
    <t>příruba litinová úsporná PN 10 pro vodovodní ocelové potrubí 100/108mm</t>
  </si>
  <si>
    <t>55</t>
  </si>
  <si>
    <t>552424521</t>
  </si>
  <si>
    <t>ČISTÍCÍ KUS S PŘÍRUBOU A ODBOČKOU DN100 (FRISCHHUT)</t>
  </si>
  <si>
    <t>654932525</t>
  </si>
  <si>
    <t>kus čistící litinový bezhrdlové vnitřní kanalizace DN 100</t>
  </si>
  <si>
    <t>56</t>
  </si>
  <si>
    <t>422215041</t>
  </si>
  <si>
    <t>DESKOVÉ ŠOUPĚ S RUČNÍM KOLEM DN100 (ERHARD ERU-K1)</t>
  </si>
  <si>
    <t>461383617</t>
  </si>
  <si>
    <t>šoupě nožové s nestoupavým vřetenem oboustranně těsnicí DN 100</t>
  </si>
  <si>
    <t>57</t>
  </si>
  <si>
    <t>422616001</t>
  </si>
  <si>
    <t>AUTOMATICKÝ ODVZD. / ZAVZDUŠ. VENTIL DN50 (BEV 20 - F - 50)</t>
  </si>
  <si>
    <t>-1881967714</t>
  </si>
  <si>
    <t>ventil samočinný odvzdušňovací plovákový kulový PN 40 DN 25x230mm</t>
  </si>
  <si>
    <t>58</t>
  </si>
  <si>
    <t>541521301</t>
  </si>
  <si>
    <t>příruba redukční XR 100/80</t>
  </si>
  <si>
    <t>-1932036425</t>
  </si>
  <si>
    <t>příruba redukční 225/150</t>
  </si>
  <si>
    <t>59</t>
  </si>
  <si>
    <t>541521302</t>
  </si>
  <si>
    <t>příruba redukční XR 80/50</t>
  </si>
  <si>
    <t>-495968486</t>
  </si>
  <si>
    <t>60</t>
  </si>
  <si>
    <t>422211821</t>
  </si>
  <si>
    <t>ŠOUPĚ S RUČNÍM KOLEM DN100 (ERHARD MOS 2)</t>
  </si>
  <si>
    <t>-1697768483</t>
  </si>
  <si>
    <t>šoupě s hrdly pro PVC,PN16, DN 110</t>
  </si>
  <si>
    <t>61</t>
  </si>
  <si>
    <t>899911102</t>
  </si>
  <si>
    <t>Kluzná objímka vnějšího průměru potrubí do 222 mm</t>
  </si>
  <si>
    <t>-1846191561</t>
  </si>
  <si>
    <t xml:space="preserve">Kluzné objímky (pojízdná sedla)  pro zasunutí potrubí do chráničky výšky 25 mm vnějšího průměru potrubí do 222 mm</t>
  </si>
  <si>
    <t>62</t>
  </si>
  <si>
    <t>423905351</t>
  </si>
  <si>
    <t>objímka nerezová dvojdílná DN 100</t>
  </si>
  <si>
    <t>1135955006</t>
  </si>
  <si>
    <t>objímka ocelová dvojdílná DN 100</t>
  </si>
  <si>
    <t>63</t>
  </si>
  <si>
    <t>59231351</t>
  </si>
  <si>
    <t>sloupek plotový betonový kónus 14x10x250 cm</t>
  </si>
  <si>
    <t>-1191028576</t>
  </si>
  <si>
    <t>64</t>
  </si>
  <si>
    <t>899913142</t>
  </si>
  <si>
    <t>Uzavírací manžeta chráničky potrubí DN 100 x 200</t>
  </si>
  <si>
    <t>1491147464</t>
  </si>
  <si>
    <t xml:space="preserve">Koncové uzavírací manžety chrániček  DN potrubí x DN chráničky DN 100 x 200</t>
  </si>
  <si>
    <t>Ostatní konstrukce a práce, bourání</t>
  </si>
  <si>
    <t>65</t>
  </si>
  <si>
    <t>977151126</t>
  </si>
  <si>
    <t>Jádrové vrty diamantovými korunkami do D 225 mm do stavebních materiálů</t>
  </si>
  <si>
    <t>1914465645</t>
  </si>
  <si>
    <t>Jádrové vrty diamantovými korunkami do stavebních materiálů (železobetonu, betonu, cihel, obkladů, dlažeb, kamene) průměru přes 200 do 225 mm</t>
  </si>
  <si>
    <t>66</t>
  </si>
  <si>
    <t>286555141</t>
  </si>
  <si>
    <t>prostupové těsnění D 110mm</t>
  </si>
  <si>
    <t>1626376516</t>
  </si>
  <si>
    <t>průchodka pro prostup zdi při montáži tepelných čerpadel D 110mm</t>
  </si>
  <si>
    <t>998</t>
  </si>
  <si>
    <t>Přesun hmot</t>
  </si>
  <si>
    <t>67</t>
  </si>
  <si>
    <t>998276101</t>
  </si>
  <si>
    <t>Přesun hmot pro trubní vedení z trub z plastických hmot otevřený výkop</t>
  </si>
  <si>
    <t>1448928901</t>
  </si>
  <si>
    <t>2016027-02 - ČSOV 1</t>
  </si>
  <si>
    <t xml:space="preserve">    3 - Svislé a kompletní konstrukce</t>
  </si>
  <si>
    <t xml:space="preserve">    5 - Komunikace pozemní</t>
  </si>
  <si>
    <t>PSV - Práce a dodávky PSV</t>
  </si>
  <si>
    <t xml:space="preserve">    724 - Zdravotechnika - strojní vybavení</t>
  </si>
  <si>
    <t>-1365683351</t>
  </si>
  <si>
    <t>5*24 "ČSOV 1-PŘEDPOKLAD 5 DNŮ"</t>
  </si>
  <si>
    <t>Součet</t>
  </si>
  <si>
    <t>286791283</t>
  </si>
  <si>
    <t>131101202</t>
  </si>
  <si>
    <t>Hloubení jam zapažených v hornině tř. 1 a 2 objemu do 1000 m3</t>
  </si>
  <si>
    <t>2070178170</t>
  </si>
  <si>
    <t>5,0*5,0*4,8</t>
  </si>
  <si>
    <t>153112111</t>
  </si>
  <si>
    <t>Nastražení ocelových štětovnic dl do 10 m ve standardních podmínkách z terénu</t>
  </si>
  <si>
    <t>-494896885</t>
  </si>
  <si>
    <t>5,0*4*7,8</t>
  </si>
  <si>
    <t>153112122</t>
  </si>
  <si>
    <t>Zaberanění ocelových štětovnic na dl do 8 m ve standardních podmínkách z terénu</t>
  </si>
  <si>
    <t>-1866005415</t>
  </si>
  <si>
    <t>134422200</t>
  </si>
  <si>
    <t>štětovnice VL 504</t>
  </si>
  <si>
    <t>983803588</t>
  </si>
  <si>
    <t>štětovnice ZTV IIIn, EN 10248-2 zn. S240GP (1.0021) dle EN 10248-1</t>
  </si>
  <si>
    <t>P</t>
  </si>
  <si>
    <t>Poznámka k položce:_x000d_
Hmotnost: 62 kg/m</t>
  </si>
  <si>
    <t>0,062*4*5,0*7,8</t>
  </si>
  <si>
    <t>153116111</t>
  </si>
  <si>
    <t>Zřízení a demontáž rozpíracích rámů zaštětované jímky</t>
  </si>
  <si>
    <t>ks</t>
  </si>
  <si>
    <t>-895681701</t>
  </si>
  <si>
    <t>161101103</t>
  </si>
  <si>
    <t>Svislé přemístění výkopku z horniny tř. 1 až 4 hl výkopu do 6 m</t>
  </si>
  <si>
    <t>1763637718</t>
  </si>
  <si>
    <t>1524858507</t>
  </si>
  <si>
    <t>3,14*1,25*1,25*4,49 "objem ČSOV 1"</t>
  </si>
  <si>
    <t>6,28 "protivztlak.pojistka"</t>
  </si>
  <si>
    <t>171101101</t>
  </si>
  <si>
    <t>Uložení sypaniny z hornin soudržných do násypů zhutněných na 95 % PS</t>
  </si>
  <si>
    <t>2011807065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</si>
  <si>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</si>
  <si>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171201201</t>
  </si>
  <si>
    <t>522410979</t>
  </si>
  <si>
    <t>-737042147</t>
  </si>
  <si>
    <t>Uložení sypaniny poplatek za uložení sypaniny na skládce (skládkovné)</t>
  </si>
  <si>
    <t>28,309*2,2 "přepočet na tuny"</t>
  </si>
  <si>
    <t>Zásyp jam, šachet rýh nebo kolem objektů sypaninou se zhutněním</t>
  </si>
  <si>
    <t>-386014204</t>
  </si>
  <si>
    <t>Zásyp sypaninou z jakékoliv horniny s uložením výkopku ve vrstvách se zhutněním jam, šachet, rýh nebo kolem objektů v těchto vykopávkách</t>
  </si>
  <si>
    <t>120,0-28,309</t>
  </si>
  <si>
    <t>181301102</t>
  </si>
  <si>
    <t>Rozprostření ornice tl vrstvy do 150 mm pl do 500 m2 v rovině nebo ve svahu do 1:5</t>
  </si>
  <si>
    <t>-891365869</t>
  </si>
  <si>
    <t>Rozprostření a urovnání ornice v rovině nebo ve svahu sklonu do 1:5 při souvislé ploše do 500 m2, tl. vrstvy přes 100 do 150 mm</t>
  </si>
  <si>
    <t>14*1,7</t>
  </si>
  <si>
    <t>184004414</t>
  </si>
  <si>
    <t>Výsadba sazenic stromů v nad 1500 do 3000 mm do jamky D 600 mm hl 600 mm</t>
  </si>
  <si>
    <t>1486486662</t>
  </si>
  <si>
    <t>Výsadba sazenic bez vykopání jamek a bez donesení hlíny stromů (odrostků) v. přes 1500 do 3000 mm, jamky o průměru 600 mm, hl. 600 mm</t>
  </si>
  <si>
    <t>026504871</t>
  </si>
  <si>
    <t>Philadelphus coronarius</t>
  </si>
  <si>
    <t>1161558931</t>
  </si>
  <si>
    <t xml:space="preserve">Dřeviny okrasné listnaté Jeřáb obecný (Sorbus aucuparia) 200 - 250 cm     ZB</t>
  </si>
  <si>
    <t>026520231</t>
  </si>
  <si>
    <t>Spirea Bumalda Anthony Waterer</t>
  </si>
  <si>
    <t>-959992169</t>
  </si>
  <si>
    <t>Zlatice prostřední (Forsythia intermedia minigold) kont.10 l 60-80cm</t>
  </si>
  <si>
    <t>212755214</t>
  </si>
  <si>
    <t>Trativody z drenážních trubek plastových flexibilních D 100 mm bez lože</t>
  </si>
  <si>
    <t>-414150355</t>
  </si>
  <si>
    <t xml:space="preserve">Trativody bez lože z drenážních trubek  plastových flexibilních D 100 mm</t>
  </si>
  <si>
    <t>213141112</t>
  </si>
  <si>
    <t>Zřízení vrstvy z geotextilie v rovině nebo ve sklonu do 1:5 š do 6 m</t>
  </si>
  <si>
    <t>-1992457452</t>
  </si>
  <si>
    <t>Zřízení vrstvy z geotextilie filtrační, separační, odvodňovací, ochranné, výztužné nebo protierozní v rovině nebo ve sklonu do 1:5, šířky přes 3 do 6 m</t>
  </si>
  <si>
    <t>215901101</t>
  </si>
  <si>
    <t>Zhutnění podloží z hornin soudržných do 92% PS nebo nesoudržných sypkých I(d) do 0,8</t>
  </si>
  <si>
    <t>227537227</t>
  </si>
  <si>
    <t>Zhutnění podloží pod násypy z rostlé horniny tř. 1 až 4 z hornin soudružných do 92 % PS a nesoudržných sypkých relativní ulehlosti I(d) do 0,8</t>
  </si>
  <si>
    <t>275313711</t>
  </si>
  <si>
    <t>Základové patky z betonu tř. C 20/25</t>
  </si>
  <si>
    <t>-567325363</t>
  </si>
  <si>
    <t>Základy z betonu prostého patky a bloky z betonu kamenem neprokládaného tř. C 20/25</t>
  </si>
  <si>
    <t>(2*3,75+6,8)*0,52*0,45 "patka palisády"</t>
  </si>
  <si>
    <t>Svislé a kompletní konstrukce</t>
  </si>
  <si>
    <t>592282781</t>
  </si>
  <si>
    <t>palisáda betonová 180*120 mm, v.600 mm</t>
  </si>
  <si>
    <t>-300964218</t>
  </si>
  <si>
    <t>palisáda betonová půlkulatá přírodní 60 x 20 cm</t>
  </si>
  <si>
    <t>592282883</t>
  </si>
  <si>
    <t>palisáda betonová půlkulatá 200 mm, v.1000 mm</t>
  </si>
  <si>
    <t>-1416168109</t>
  </si>
  <si>
    <t>palisáda betonová půlkulatá barevná 60 x 20 cm</t>
  </si>
  <si>
    <t>592282852</t>
  </si>
  <si>
    <t>palisáda betonová půlkulatá 200 mm, v.1500 mm</t>
  </si>
  <si>
    <t>1460356344</t>
  </si>
  <si>
    <t>palisáda betonová půlkulatá přírodní 120 x 20 cm</t>
  </si>
  <si>
    <t>592282844</t>
  </si>
  <si>
    <t>palisáda betonová půlkulatá 200 mm, v.2000 mm</t>
  </si>
  <si>
    <t>-778413232</t>
  </si>
  <si>
    <t>palisáda betonová půlkulatá přírodní 100 x 20 cm</t>
  </si>
  <si>
    <t>339921132</t>
  </si>
  <si>
    <t>Osazování betonových palisád do betonového základu v řadě výšky prvku přes 0,5 do 1 m</t>
  </si>
  <si>
    <t>229685063</t>
  </si>
  <si>
    <t>Osazování palisád betonových v řadě se zabetonováním výšky palisády přes 500 do 1000 mm</t>
  </si>
  <si>
    <t>339921133</t>
  </si>
  <si>
    <t>Osazování betonových palisád do betonového základu v řadě výšky prvku přes 1 do 1,5 m</t>
  </si>
  <si>
    <t>-1292741604</t>
  </si>
  <si>
    <t xml:space="preserve">Osazování palisád  betonových v řadě se zabetonováním výšky palisády přes 1000 do 1500 mm</t>
  </si>
  <si>
    <t>339921134</t>
  </si>
  <si>
    <t>Osazování betonových palisád do betonového základu v řadě výšky prvku přes 1,5 m</t>
  </si>
  <si>
    <t>103910898</t>
  </si>
  <si>
    <t xml:space="preserve">Osazování palisád  betonových v řadě se zabetonováním výšky palisády přes 1500 mm</t>
  </si>
  <si>
    <t>Lože pod potrubí otevřený výkop ze štěrkodrtě</t>
  </si>
  <si>
    <t>648718325</t>
  </si>
  <si>
    <t>19,5*0,5*0,5</t>
  </si>
  <si>
    <t>452311141</t>
  </si>
  <si>
    <t>Podkladní desky z betonu prostého tř. C 16/20 otevřený výkop-protivztlaková pojistka</t>
  </si>
  <si>
    <t>-1480954293</t>
  </si>
  <si>
    <t>3,14*1,5*1,5*0,32 "podkl.deska ČSOV"</t>
  </si>
  <si>
    <t>6,28 "protivztlaková pojistka"</t>
  </si>
  <si>
    <t>457532111</t>
  </si>
  <si>
    <t>Filtrační vrstvy z hrubého drceného kameniva se zhutněním frakce od 4 až 8 do 22 až 32 mm</t>
  </si>
  <si>
    <t>-735265928</t>
  </si>
  <si>
    <t xml:space="preserve">Filtrační vrstvy jakékoliv tloušťky a sklonu  z hrubého drceného kameniva se zhutněním do 10 pojezdů/m3, frakce od 4-8 do 22-32 mm</t>
  </si>
  <si>
    <t>457532112</t>
  </si>
  <si>
    <t>Filtrační vrstvy z hrubého drceného kameniva se zhutněním frakce od 16 až 63 do 32 až 63 mm</t>
  </si>
  <si>
    <t>1075602462</t>
  </si>
  <si>
    <t xml:space="preserve">Filtrační vrstvy jakékoliv tloušťky a sklonu  z hrubého drceného kameniva se zhutněním do 10 pojezdů/m3, frakce od 16-63 do 32-63 mm</t>
  </si>
  <si>
    <t>Komunikace pozemní</t>
  </si>
  <si>
    <t>564750011</t>
  </si>
  <si>
    <t>Podklad z kameniva hrubého drceného vel. 8-16 mm tl 150 mm</t>
  </si>
  <si>
    <t>-583373640</t>
  </si>
  <si>
    <t xml:space="preserve">Podklad nebo kryt z kameniva hrubého drceného  vel. 8-16 mm s rozprostřením a zhutněním, po zhutnění tl. 150 mm</t>
  </si>
  <si>
    <t>2*20,42 "2 vrstvy 150 mm"</t>
  </si>
  <si>
    <t>564851111</t>
  </si>
  <si>
    <t>Podklad ze štěrkodrtě ŠD tl 150 mm</t>
  </si>
  <si>
    <t>-1463219079</t>
  </si>
  <si>
    <t xml:space="preserve">Podklad ze štěrkodrti ŠD  s rozprostřením a zhutněním, po zhutnění tl. 150 mm</t>
  </si>
  <si>
    <t>2*21,04 "2 vrstvy 150 mm"</t>
  </si>
  <si>
    <t>573431113</t>
  </si>
  <si>
    <t>Nátěr živičný uzavírací nebo udržovací s posypem ze silniční emulze v množství 1,60 kg/m2</t>
  </si>
  <si>
    <t>1750546425</t>
  </si>
  <si>
    <t>Nátěr živičný uzavírací nebo udržovací s posypem kamenivem a se zaválcováním kameniva z emulze silniční, v množství 1,60 kg/m2</t>
  </si>
  <si>
    <t>577134131</t>
  </si>
  <si>
    <t>Asfaltový beton vrstva obrusná ACO 11 (ABS) tř. I tl 40 mm š do 3 m z modifikovaného asfaltu</t>
  </si>
  <si>
    <t>-1836053229</t>
  </si>
  <si>
    <t xml:space="preserve">Asfaltový beton vrstva obrusná ACO 11 (ABS)  s rozprostřením a se zhutněním z modifikovaného asfaltu v pruhu šířky do 3 m, po zhutnění tl. 40 mm</t>
  </si>
  <si>
    <t>577166131</t>
  </si>
  <si>
    <t>Asfaltový beton vrstva ložní ACL 22 (ABVH) tl 70 mm š do 3 m z modifikovaného asfaltu</t>
  </si>
  <si>
    <t>468222673</t>
  </si>
  <si>
    <t xml:space="preserve">Asfaltový beton vrstva ložní ACL 22 (ABVH)  s rozprostřením a zhutněním z modifikovaného asfaltu, po zhutnění v pruhu šířky do 3 m, po zhutnění tl. 70 mm</t>
  </si>
  <si>
    <t>596211110</t>
  </si>
  <si>
    <t>Kladení zámkové dlažby komunikací pro pěší tl 60 mm skupiny A pl do 50 m2</t>
  </si>
  <si>
    <t>-1265787292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</si>
  <si>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</si>
  <si>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592450380</t>
  </si>
  <si>
    <t>dlažba zámková H-PROFIL HBB 20x16,5x6 cm přírodní</t>
  </si>
  <si>
    <t>1126034925</t>
  </si>
  <si>
    <t xml:space="preserve">Dlaždice betonové dlažba zámková (ČSN EN 1338) dlažba H-PROFIL,  s fazetou 1 m2=36 kusů HBB  20 x 16,5 x 6 přírodní</t>
  </si>
  <si>
    <t>Poznámka k položce:_x000d_
spotřeba: 36 kus/m2</t>
  </si>
  <si>
    <t>69311108</t>
  </si>
  <si>
    <t xml:space="preserve">geotextilie filtrační 300 g/m2 </t>
  </si>
  <si>
    <t>-1568120978</t>
  </si>
  <si>
    <t>geotextilie filtrační 300 g/m2 vsakovacího tunelu</t>
  </si>
  <si>
    <t>871263121</t>
  </si>
  <si>
    <t>Montáž kanalizačního potrubí z PVC těsněné gumovým kroužkem otevřený výkop sklon do 20 % DN 110</t>
  </si>
  <si>
    <t>-1689993791</t>
  </si>
  <si>
    <t>Montáž kanalizačního potrubí z plastů z tvrdého PVC těsněných gumovým kroužkem v otevřeném výkopu ve sklonu do 20 % DN 110</t>
  </si>
  <si>
    <t>28611188</t>
  </si>
  <si>
    <t>trubka kanalizační PPKGEM 110x3,4x1000 mm SN10</t>
  </si>
  <si>
    <t>-365345495</t>
  </si>
  <si>
    <t>28611197</t>
  </si>
  <si>
    <t>trubka kanalizační PPKGEM 160x4,9x2000 mm SN10</t>
  </si>
  <si>
    <t>859603831</t>
  </si>
  <si>
    <t>28611353</t>
  </si>
  <si>
    <t>koleno kanalizační PVC KG 110x87°</t>
  </si>
  <si>
    <t>-536028697</t>
  </si>
  <si>
    <t>28611363</t>
  </si>
  <si>
    <t>koleno kanalizační PVC 1KG 50x87°</t>
  </si>
  <si>
    <t>420107671</t>
  </si>
  <si>
    <t>871313121</t>
  </si>
  <si>
    <t>Montáž kanalizačního potrubí z PVC těsněné gumovým kroužkem otevřený výkop sklon do 20 % DN 150</t>
  </si>
  <si>
    <t>1037514427</t>
  </si>
  <si>
    <t>Montáž kanalizačního potrubí z plastů z tvrdého PVC těsněných gumovým kroužkem v otevřeném výkopu ve sklonu do 20 % DN 150</t>
  </si>
  <si>
    <t>892551111-R</t>
  </si>
  <si>
    <t>Komplexní zkouška ČSOV na čistou vodu</t>
  </si>
  <si>
    <t>1462633253</t>
  </si>
  <si>
    <t>Tlakové zkoušky vodou na potrubí DN 1500</t>
  </si>
  <si>
    <t>916131113</t>
  </si>
  <si>
    <t>Osazení silničního obrubníku betonového ležatého s boční opěrou do lože z betonu prostého</t>
  </si>
  <si>
    <t>-1622117140</t>
  </si>
  <si>
    <t>Osazení silničního obrubníku betonového se zřízením lože, s vyplněním a zatřením spár cementovou maltou ležatého s boční opěrou z betonu prostého, do lože z betonu prostého</t>
  </si>
  <si>
    <t>3,3+3,4</t>
  </si>
  <si>
    <t>59217017</t>
  </si>
  <si>
    <t>obrubník betonový chodníkový 100x10x25 cm</t>
  </si>
  <si>
    <t>1879641711</t>
  </si>
  <si>
    <t>PSV</t>
  </si>
  <si>
    <t>Práce a dodávky PSV</t>
  </si>
  <si>
    <t>724</t>
  </si>
  <si>
    <t>Zdravotechnika - strojní vybavení</t>
  </si>
  <si>
    <t>724000001</t>
  </si>
  <si>
    <t>Přečerpávací stanice odp.vod-zatopitelné prov.se zdvojeným systémem sběrače pevných látek, jištěným proti ucpávání-dodávak a montáž</t>
  </si>
  <si>
    <t>kpl</t>
  </si>
  <si>
    <t>1029427771</t>
  </si>
  <si>
    <t>724319132</t>
  </si>
  <si>
    <t>Montáž nádrže čerpací stanice-osazení na připravené lože</t>
  </si>
  <si>
    <t>-1455318059</t>
  </si>
  <si>
    <t>Tlakové nádrže stojaté z černého ocelového plechu montáž tlakových nádrží stojatých ostatních typů o obsahu 16000 l</t>
  </si>
  <si>
    <t>2016027-VON - VEDLEJŠÍ A OSTATNÍ NÁKLADY</t>
  </si>
  <si>
    <t>VRN - Vedlejší a ostatní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</si>
  <si>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</si>
  <si>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</si>
  <si>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</si>
  <si>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</si>
  <si>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</si>
  <si>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a ostatní rozpočtové náklady</t>
  </si>
  <si>
    <t>VRN1</t>
  </si>
  <si>
    <t>Průzkumné, geodetické a projektové práce</t>
  </si>
  <si>
    <t>012103000</t>
  </si>
  <si>
    <t>Geodetické práce před výstavbou-vytýčení stavby</t>
  </si>
  <si>
    <t>Kč</t>
  </si>
  <si>
    <t>1024</t>
  </si>
  <si>
    <t>-433521150</t>
  </si>
  <si>
    <t>012203000</t>
  </si>
  <si>
    <t>Geodetické práce při provádění stavby-zaměření skutečného provedení</t>
  </si>
  <si>
    <t>-508727144</t>
  </si>
  <si>
    <t>012303000</t>
  </si>
  <si>
    <t>Geodetické práce po výstavbě-zpracování skutečného provedení</t>
  </si>
  <si>
    <t>-1384350132</t>
  </si>
  <si>
    <t>013254000</t>
  </si>
  <si>
    <t>Dokumentace skutečného provedení stavby</t>
  </si>
  <si>
    <t>-277341632</t>
  </si>
  <si>
    <t>VRN3</t>
  </si>
  <si>
    <t>Zařízení staveniště</t>
  </si>
  <si>
    <t>031002000</t>
  </si>
  <si>
    <t>Související práce pro zařízení staveniště-vytýčení inž.sítí</t>
  </si>
  <si>
    <t>…</t>
  </si>
  <si>
    <t>-1995765732</t>
  </si>
  <si>
    <t>Hlavní tituly průvodních činností a nákladů zařízení staveniště související (přípravné) práce</t>
  </si>
  <si>
    <t>032203000</t>
  </si>
  <si>
    <t>Pronájem ploch staveniště</t>
  </si>
  <si>
    <t>-1152100181</t>
  </si>
  <si>
    <t>Zařízení staveniště vybavení staveniště pronájem ploch staveniště</t>
  </si>
  <si>
    <t>032603000</t>
  </si>
  <si>
    <t>Zřízení zařízení staveniště</t>
  </si>
  <si>
    <t>822697583</t>
  </si>
  <si>
    <t>Zařízení staveniště vybavení staveniště ostatní náklady</t>
  </si>
  <si>
    <t>032903000</t>
  </si>
  <si>
    <t>Náklady na provoz a údržbu vybavení staveniště</t>
  </si>
  <si>
    <t>980386702</t>
  </si>
  <si>
    <t>Zařízení staveniště vybavení staveniště náklady na provoz a údržbu vybavení staveniště</t>
  </si>
  <si>
    <t>034203000</t>
  </si>
  <si>
    <t>Oplocení staveniště neprůhlednými dílci v.2,0 m do patek v obci</t>
  </si>
  <si>
    <t>1269737837</t>
  </si>
  <si>
    <t>Oplocení staveniště</t>
  </si>
  <si>
    <t>034403000</t>
  </si>
  <si>
    <t>Dopravní značení na staveništi</t>
  </si>
  <si>
    <t>2099431645</t>
  </si>
  <si>
    <t>Zařízení staveniště zabezpečení staveniště dopravní značení na staveništi</t>
  </si>
  <si>
    <t>034703000</t>
  </si>
  <si>
    <t>Osvětlení staveniště</t>
  </si>
  <si>
    <t>-1108201574</t>
  </si>
  <si>
    <t>039103000</t>
  </si>
  <si>
    <t>Rozebrání, bourání a odvoz zařízení staveniště</t>
  </si>
  <si>
    <t>1504863988</t>
  </si>
  <si>
    <t>Zařízení staveniště zrušení zařízení staveniště rozebrání, bourání a odvoz</t>
  </si>
  <si>
    <t>VRN4</t>
  </si>
  <si>
    <t>Inženýrská činnost</t>
  </si>
  <si>
    <t>043103000</t>
  </si>
  <si>
    <t>Zkoušky bez rozlišení-revize elektro</t>
  </si>
  <si>
    <t>1502410931</t>
  </si>
  <si>
    <t>Inženýrská činnost zkoušky a ostatní měření zkoušky bez rozlišení</t>
  </si>
  <si>
    <t>043194000</t>
  </si>
  <si>
    <t>Ostatní zkoušky-hutnící zkoušky statické po 50m</t>
  </si>
  <si>
    <t>257881564</t>
  </si>
  <si>
    <t>Inženýrská činnost zkoušky a ostatní měření zkoušky ostatní zkoušky</t>
  </si>
  <si>
    <t>043203000</t>
  </si>
  <si>
    <t>Měření monitoring bez rozlišení-fotodokumentace</t>
  </si>
  <si>
    <t>1987372474</t>
  </si>
  <si>
    <t>Inženýrská činnost zkoušky a ostatní měření ostatní měření, monitoring bez rozlišení</t>
  </si>
  <si>
    <t>045203000</t>
  </si>
  <si>
    <t>Kompletační činnost-doklady požadované k předání a převzetí díla</t>
  </si>
  <si>
    <t>-520499495</t>
  </si>
  <si>
    <t>Inženýrská činnost kompletační a koordinační činnost kompletační činnost</t>
  </si>
  <si>
    <t>VRN9</t>
  </si>
  <si>
    <t>Ostatní náklady</t>
  </si>
  <si>
    <t>091003000</t>
  </si>
  <si>
    <t>Ostatní požadavky-zvláštní požadavky na zhotovení, jinde neuvedené náklady (uchazeč podrobně rozepíše obsah položky pod oceněným výkazem výměr)</t>
  </si>
  <si>
    <t>2026617270</t>
  </si>
  <si>
    <t>Ostatní náklady související s objektem bez rozlišení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</si>
</sst>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1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40</v>
      </c>
      <c r="E29" s="43"/>
      <c r="F29" s="29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49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2016027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PTÝROV,KANALIZACE-ČSOV1 A VÝTLAK V1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20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22</v>
      </c>
      <c r="AJ47" s="36"/>
      <c r="AK47" s="36"/>
      <c r="AL47" s="36"/>
      <c r="AM47" s="64" t="str">
        <f>IF(AN8= "","",AN8)</f>
        <v>26. 11. 2018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Vodovody a kanalizace Mladá Boleslav a.s.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65" t="str">
        <f>IF(E17="","",E17)</f>
        <v>Ing.Evžen Kozák s.r.o.</v>
      </c>
      <c r="AN49" s="36"/>
      <c r="AO49" s="36"/>
      <c r="AP49" s="36"/>
      <c r="AQ49" s="36"/>
      <c r="AR49" s="40"/>
      <c r="AS49" s="66" t="s">
        <v>50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33</v>
      </c>
      <c r="AJ50" s="36"/>
      <c r="AK50" s="36"/>
      <c r="AL50" s="36"/>
      <c r="AM50" s="65" t="str">
        <f>IF(E20="","",E20)</f>
        <v>ing.Evžen Kozák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51</v>
      </c>
      <c r="D52" s="79"/>
      <c r="E52" s="79"/>
      <c r="F52" s="79"/>
      <c r="G52" s="79"/>
      <c r="H52" s="80"/>
      <c r="I52" s="81" t="s">
        <v>52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53</v>
      </c>
      <c r="AH52" s="79"/>
      <c r="AI52" s="79"/>
      <c r="AJ52" s="79"/>
      <c r="AK52" s="79"/>
      <c r="AL52" s="79"/>
      <c r="AM52" s="79"/>
      <c r="AN52" s="81" t="s">
        <v>54</v>
      </c>
      <c r="AO52" s="79"/>
      <c r="AP52" s="83"/>
      <c r="AQ52" s="84" t="s">
        <v>55</v>
      </c>
      <c r="AR52" s="40"/>
      <c r="AS52" s="85" t="s">
        <v>56</v>
      </c>
      <c r="AT52" s="86" t="s">
        <v>57</v>
      </c>
      <c r="AU52" s="86" t="s">
        <v>58</v>
      </c>
      <c r="AV52" s="86" t="s">
        <v>59</v>
      </c>
      <c r="AW52" s="86" t="s">
        <v>60</v>
      </c>
      <c r="AX52" s="86" t="s">
        <v>61</v>
      </c>
      <c r="AY52" s="86" t="s">
        <v>62</v>
      </c>
      <c r="AZ52" s="86" t="s">
        <v>63</v>
      </c>
      <c r="BA52" s="86" t="s">
        <v>64</v>
      </c>
      <c r="BB52" s="86" t="s">
        <v>65</v>
      </c>
      <c r="BC52" s="86" t="s">
        <v>66</v>
      </c>
      <c r="BD52" s="87" t="s">
        <v>67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68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ROUND(SUM(AG55:AG57),2)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ROUND(SUM(AS55:AS57),2)</f>
        <v>0</v>
      </c>
      <c r="AT54" s="99">
        <f>ROUND(SUM(AV54:AW54),2)</f>
        <v>0</v>
      </c>
      <c r="AU54" s="100">
        <f>ROUND(SUM(AU55:AU57),5)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ROUND(SUM(AZ55:AZ57),2)</f>
        <v>0</v>
      </c>
      <c r="BA54" s="99">
        <f>ROUND(SUM(BA55:BA57),2)</f>
        <v>0</v>
      </c>
      <c r="BB54" s="99">
        <f>ROUND(SUM(BB55:BB57),2)</f>
        <v>0</v>
      </c>
      <c r="BC54" s="99">
        <f>ROUND(SUM(BC55:BC57),2)</f>
        <v>0</v>
      </c>
      <c r="BD54" s="101">
        <f>ROUND(SUM(BD55:BD57),2)</f>
        <v>0</v>
      </c>
      <c r="BS54" s="102" t="s">
        <v>69</v>
      </c>
      <c r="BT54" s="102" t="s">
        <v>70</v>
      </c>
      <c r="BU54" s="103" t="s">
        <v>71</v>
      </c>
      <c r="BV54" s="102" t="s">
        <v>72</v>
      </c>
      <c r="BW54" s="102" t="s">
        <v>5</v>
      </c>
      <c r="BX54" s="102" t="s">
        <v>73</v>
      </c>
      <c r="CL54" s="102" t="s">
        <v>1</v>
      </c>
    </row>
    <row r="55" s="5" customFormat="1" ht="27" customHeight="1">
      <c r="A55" s="104" t="s">
        <v>74</v>
      </c>
      <c r="B55" s="105"/>
      <c r="C55" s="106"/>
      <c r="D55" s="107" t="s">
        <v>75</v>
      </c>
      <c r="E55" s="107"/>
      <c r="F55" s="107"/>
      <c r="G55" s="107"/>
      <c r="H55" s="107"/>
      <c r="I55" s="108"/>
      <c r="J55" s="107" t="s">
        <v>76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'2016027-01 - VÝTLAK V1'!J30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77</v>
      </c>
      <c r="AR55" s="111"/>
      <c r="AS55" s="112">
        <v>0</v>
      </c>
      <c r="AT55" s="113">
        <f>ROUND(SUM(AV55:AW55),2)</f>
        <v>0</v>
      </c>
      <c r="AU55" s="114">
        <f>'2016027-01 - VÝTLAK V1'!P87</f>
        <v>0</v>
      </c>
      <c r="AV55" s="113">
        <f>'2016027-01 - VÝTLAK V1'!J33</f>
        <v>0</v>
      </c>
      <c r="AW55" s="113">
        <f>'2016027-01 - VÝTLAK V1'!J34</f>
        <v>0</v>
      </c>
      <c r="AX55" s="113">
        <f>'2016027-01 - VÝTLAK V1'!J35</f>
        <v>0</v>
      </c>
      <c r="AY55" s="113">
        <f>'2016027-01 - VÝTLAK V1'!J36</f>
        <v>0</v>
      </c>
      <c r="AZ55" s="113">
        <f>'2016027-01 - VÝTLAK V1'!F33</f>
        <v>0</v>
      </c>
      <c r="BA55" s="113">
        <f>'2016027-01 - VÝTLAK V1'!F34</f>
        <v>0</v>
      </c>
      <c r="BB55" s="113">
        <f>'2016027-01 - VÝTLAK V1'!F35</f>
        <v>0</v>
      </c>
      <c r="BC55" s="113">
        <f>'2016027-01 - VÝTLAK V1'!F36</f>
        <v>0</v>
      </c>
      <c r="BD55" s="115">
        <f>'2016027-01 - VÝTLAK V1'!F37</f>
        <v>0</v>
      </c>
      <c r="BT55" s="116" t="s">
        <v>78</v>
      </c>
      <c r="BV55" s="116" t="s">
        <v>72</v>
      </c>
      <c r="BW55" s="116" t="s">
        <v>79</v>
      </c>
      <c r="BX55" s="116" t="s">
        <v>5</v>
      </c>
      <c r="CL55" s="116" t="s">
        <v>1</v>
      </c>
      <c r="CM55" s="116" t="s">
        <v>80</v>
      </c>
    </row>
    <row r="56" s="5" customFormat="1" ht="27" customHeight="1">
      <c r="A56" s="104" t="s">
        <v>74</v>
      </c>
      <c r="B56" s="105"/>
      <c r="C56" s="106"/>
      <c r="D56" s="107" t="s">
        <v>81</v>
      </c>
      <c r="E56" s="107"/>
      <c r="F56" s="107"/>
      <c r="G56" s="107"/>
      <c r="H56" s="107"/>
      <c r="I56" s="108"/>
      <c r="J56" s="107" t="s">
        <v>82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'2016027-02 - ČSOV 1'!J30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77</v>
      </c>
      <c r="AR56" s="111"/>
      <c r="AS56" s="112">
        <v>0</v>
      </c>
      <c r="AT56" s="113">
        <f>ROUND(SUM(AV56:AW56),2)</f>
        <v>0</v>
      </c>
      <c r="AU56" s="114">
        <f>'2016027-02 - ČSOV 1'!P89</f>
        <v>0</v>
      </c>
      <c r="AV56" s="113">
        <f>'2016027-02 - ČSOV 1'!J33</f>
        <v>0</v>
      </c>
      <c r="AW56" s="113">
        <f>'2016027-02 - ČSOV 1'!J34</f>
        <v>0</v>
      </c>
      <c r="AX56" s="113">
        <f>'2016027-02 - ČSOV 1'!J35</f>
        <v>0</v>
      </c>
      <c r="AY56" s="113">
        <f>'2016027-02 - ČSOV 1'!J36</f>
        <v>0</v>
      </c>
      <c r="AZ56" s="113">
        <f>'2016027-02 - ČSOV 1'!F33</f>
        <v>0</v>
      </c>
      <c r="BA56" s="113">
        <f>'2016027-02 - ČSOV 1'!F34</f>
        <v>0</v>
      </c>
      <c r="BB56" s="113">
        <f>'2016027-02 - ČSOV 1'!F35</f>
        <v>0</v>
      </c>
      <c r="BC56" s="113">
        <f>'2016027-02 - ČSOV 1'!F36</f>
        <v>0</v>
      </c>
      <c r="BD56" s="115">
        <f>'2016027-02 - ČSOV 1'!F37</f>
        <v>0</v>
      </c>
      <c r="BT56" s="116" t="s">
        <v>78</v>
      </c>
      <c r="BV56" s="116" t="s">
        <v>72</v>
      </c>
      <c r="BW56" s="116" t="s">
        <v>83</v>
      </c>
      <c r="BX56" s="116" t="s">
        <v>5</v>
      </c>
      <c r="CL56" s="116" t="s">
        <v>1</v>
      </c>
      <c r="CM56" s="116" t="s">
        <v>80</v>
      </c>
    </row>
    <row r="57" s="5" customFormat="1" ht="27" customHeight="1">
      <c r="A57" s="104" t="s">
        <v>74</v>
      </c>
      <c r="B57" s="105"/>
      <c r="C57" s="106"/>
      <c r="D57" s="107" t="s">
        <v>84</v>
      </c>
      <c r="E57" s="107"/>
      <c r="F57" s="107"/>
      <c r="G57" s="107"/>
      <c r="H57" s="107"/>
      <c r="I57" s="108"/>
      <c r="J57" s="107" t="s">
        <v>85</v>
      </c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9">
        <f>'2016027-VON - VEDLEJŠÍ A ...'!J30</f>
        <v>0</v>
      </c>
      <c r="AH57" s="108"/>
      <c r="AI57" s="108"/>
      <c r="AJ57" s="108"/>
      <c r="AK57" s="108"/>
      <c r="AL57" s="108"/>
      <c r="AM57" s="108"/>
      <c r="AN57" s="109">
        <f>SUM(AG57,AT57)</f>
        <v>0</v>
      </c>
      <c r="AO57" s="108"/>
      <c r="AP57" s="108"/>
      <c r="AQ57" s="110" t="s">
        <v>77</v>
      </c>
      <c r="AR57" s="111"/>
      <c r="AS57" s="117">
        <v>0</v>
      </c>
      <c r="AT57" s="118">
        <f>ROUND(SUM(AV57:AW57),2)</f>
        <v>0</v>
      </c>
      <c r="AU57" s="119">
        <f>'2016027-VON - VEDLEJŠÍ A ...'!P84</f>
        <v>0</v>
      </c>
      <c r="AV57" s="118">
        <f>'2016027-VON - VEDLEJŠÍ A ...'!J33</f>
        <v>0</v>
      </c>
      <c r="AW57" s="118">
        <f>'2016027-VON - VEDLEJŠÍ A ...'!J34</f>
        <v>0</v>
      </c>
      <c r="AX57" s="118">
        <f>'2016027-VON - VEDLEJŠÍ A ...'!J35</f>
        <v>0</v>
      </c>
      <c r="AY57" s="118">
        <f>'2016027-VON - VEDLEJŠÍ A ...'!J36</f>
        <v>0</v>
      </c>
      <c r="AZ57" s="118">
        <f>'2016027-VON - VEDLEJŠÍ A ...'!F33</f>
        <v>0</v>
      </c>
      <c r="BA57" s="118">
        <f>'2016027-VON - VEDLEJŠÍ A ...'!F34</f>
        <v>0</v>
      </c>
      <c r="BB57" s="118">
        <f>'2016027-VON - VEDLEJŠÍ A ...'!F35</f>
        <v>0</v>
      </c>
      <c r="BC57" s="118">
        <f>'2016027-VON - VEDLEJŠÍ A ...'!F36</f>
        <v>0</v>
      </c>
      <c r="BD57" s="120">
        <f>'2016027-VON - VEDLEJŠÍ A ...'!F37</f>
        <v>0</v>
      </c>
      <c r="BT57" s="116" t="s">
        <v>78</v>
      </c>
      <c r="BV57" s="116" t="s">
        <v>72</v>
      </c>
      <c r="BW57" s="116" t="s">
        <v>86</v>
      </c>
      <c r="BX57" s="116" t="s">
        <v>5</v>
      </c>
      <c r="CL57" s="116" t="s">
        <v>1</v>
      </c>
      <c r="CM57" s="116" t="s">
        <v>80</v>
      </c>
    </row>
    <row r="58" s="1" customFormat="1" ht="30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40"/>
    </row>
    <row r="59" s="1" customFormat="1" ht="6.96" customHeight="1"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40"/>
    </row>
  </sheetData>
  <sheetProtection sheet="1" formatColumns="0" formatRows="0" objects="1" scenarios="1" spinCount="100000" saltValue="ZJcnsb8ZvKh4GuFB4+OJy8WfFuGR7cPYwAogPZr4OCOYSHQeONmUQa13phnfBQFybLQe9aer/FhozC5Huoq1rw==" hashValue="UVf1z0LBzh2NneM0NrfMj37JMXpAqPV1qzhAI5JQjV1ePp+Ach3UbbvoT5Gs5+oXKjA8L0R92RUZHSTCGRKg3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2016027-01 - VÝTLAK V1'!C2" display="/"/>
    <hyperlink ref="A56" location="'2016027-02 - ČSOV 1'!C2" display="/"/>
    <hyperlink ref="A57" location="'2016027-VON - VEDLEJŠÍ 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79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80</v>
      </c>
    </row>
    <row r="4" ht="24.96" customHeight="1">
      <c r="B4" s="17"/>
      <c r="D4" s="125" t="s">
        <v>87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6.5" customHeight="1">
      <c r="B7" s="17"/>
      <c r="E7" s="127" t="str">
        <f>'Rekapitulace stavby'!K6</f>
        <v>PTÝROV,KANALIZACE-ČSOV1 A VÝTLAK V1</v>
      </c>
      <c r="F7" s="126"/>
      <c r="G7" s="126"/>
      <c r="H7" s="126"/>
      <c r="L7" s="17"/>
    </row>
    <row r="8" s="1" customFormat="1" ht="12" customHeight="1">
      <c r="B8" s="40"/>
      <c r="D8" s="126" t="s">
        <v>88</v>
      </c>
      <c r="I8" s="128"/>
      <c r="L8" s="40"/>
    </row>
    <row r="9" s="1" customFormat="1" ht="36.96" customHeight="1">
      <c r="B9" s="40"/>
      <c r="E9" s="129" t="s">
        <v>89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26. 11. 2018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">
        <v>1</v>
      </c>
      <c r="L14" s="40"/>
    </row>
    <row r="15" s="1" customFormat="1" ht="18" customHeight="1">
      <c r="B15" s="40"/>
      <c r="E15" s="14" t="s">
        <v>26</v>
      </c>
      <c r="I15" s="130" t="s">
        <v>27</v>
      </c>
      <c r="J15" s="14" t="s">
        <v>1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28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30</v>
      </c>
      <c r="I20" s="130" t="s">
        <v>25</v>
      </c>
      <c r="J20" s="14" t="s">
        <v>1</v>
      </c>
      <c r="L20" s="40"/>
    </row>
    <row r="21" s="1" customFormat="1" ht="18" customHeight="1">
      <c r="B21" s="40"/>
      <c r="E21" s="14" t="s">
        <v>31</v>
      </c>
      <c r="I21" s="130" t="s">
        <v>27</v>
      </c>
      <c r="J21" s="14" t="s">
        <v>1</v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33</v>
      </c>
      <c r="I23" s="130" t="s">
        <v>25</v>
      </c>
      <c r="J23" s="14" t="s">
        <v>1</v>
      </c>
      <c r="L23" s="40"/>
    </row>
    <row r="24" s="1" customFormat="1" ht="18" customHeight="1">
      <c r="B24" s="40"/>
      <c r="E24" s="14" t="s">
        <v>34</v>
      </c>
      <c r="I24" s="130" t="s">
        <v>27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35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36</v>
      </c>
      <c r="I30" s="128"/>
      <c r="J30" s="137">
        <f>ROUND(J87,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38</v>
      </c>
      <c r="I32" s="139" t="s">
        <v>37</v>
      </c>
      <c r="J32" s="138" t="s">
        <v>39</v>
      </c>
      <c r="L32" s="40"/>
    </row>
    <row r="33" s="1" customFormat="1" ht="14.4" customHeight="1">
      <c r="B33" s="40"/>
      <c r="D33" s="126" t="s">
        <v>40</v>
      </c>
      <c r="E33" s="126" t="s">
        <v>41</v>
      </c>
      <c r="F33" s="140">
        <f>ROUND((SUM(BE87:BE251)),  2)</f>
        <v>0</v>
      </c>
      <c r="I33" s="141">
        <v>0.20999999999999999</v>
      </c>
      <c r="J33" s="140">
        <f>ROUND(((SUM(BE87:BE251))*I33),  2)</f>
        <v>0</v>
      </c>
      <c r="L33" s="40"/>
    </row>
    <row r="34" s="1" customFormat="1" ht="14.4" customHeight="1">
      <c r="B34" s="40"/>
      <c r="E34" s="126" t="s">
        <v>42</v>
      </c>
      <c r="F34" s="140">
        <f>ROUND((SUM(BF87:BF251)),  2)</f>
        <v>0</v>
      </c>
      <c r="I34" s="141">
        <v>0.14999999999999999</v>
      </c>
      <c r="J34" s="140">
        <f>ROUND(((SUM(BF87:BF251))*I34),  2)</f>
        <v>0</v>
      </c>
      <c r="L34" s="40"/>
    </row>
    <row r="35" hidden="1" s="1" customFormat="1" ht="14.4" customHeight="1">
      <c r="B35" s="40"/>
      <c r="E35" s="126" t="s">
        <v>43</v>
      </c>
      <c r="F35" s="140">
        <f>ROUND((SUM(BG87:BG251)),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44</v>
      </c>
      <c r="F36" s="140">
        <f>ROUND((SUM(BH87:BH251)),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45</v>
      </c>
      <c r="F37" s="140">
        <f>ROUND((SUM(BI87:BI251)),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46</v>
      </c>
      <c r="E39" s="144"/>
      <c r="F39" s="144"/>
      <c r="G39" s="145" t="s">
        <v>47</v>
      </c>
      <c r="H39" s="146" t="s">
        <v>48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90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PTÝROV,KANALIZACE-ČSOV1 A VÝTLAK V1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88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2016027-01 - VÝTLAK V1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26. 11. 2018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>Vodovody a kanalizace Mladá Boleslav a.s.</v>
      </c>
      <c r="G54" s="36"/>
      <c r="H54" s="36"/>
      <c r="I54" s="130" t="s">
        <v>30</v>
      </c>
      <c r="J54" s="33" t="str">
        <f>E21</f>
        <v>Ing.Evžen Kozák s.r.o.</v>
      </c>
      <c r="K54" s="36"/>
      <c r="L54" s="40"/>
    </row>
    <row r="55" s="1" customFormat="1" ht="13.65" customHeight="1">
      <c r="B55" s="35"/>
      <c r="C55" s="29" t="s">
        <v>28</v>
      </c>
      <c r="D55" s="36"/>
      <c r="E55" s="36"/>
      <c r="F55" s="24" t="str">
        <f>IF(E18="","",E18)</f>
        <v>Vyplň údaj</v>
      </c>
      <c r="G55" s="36"/>
      <c r="H55" s="36"/>
      <c r="I55" s="130" t="s">
        <v>33</v>
      </c>
      <c r="J55" s="33" t="str">
        <f>E24</f>
        <v>ing.Evžen Kozák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91</v>
      </c>
      <c r="D57" s="158"/>
      <c r="E57" s="158"/>
      <c r="F57" s="158"/>
      <c r="G57" s="158"/>
      <c r="H57" s="158"/>
      <c r="I57" s="159"/>
      <c r="J57" s="160" t="s">
        <v>92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93</v>
      </c>
      <c r="D59" s="36"/>
      <c r="E59" s="36"/>
      <c r="F59" s="36"/>
      <c r="G59" s="36"/>
      <c r="H59" s="36"/>
      <c r="I59" s="128"/>
      <c r="J59" s="95">
        <f>J87</f>
        <v>0</v>
      </c>
      <c r="K59" s="36"/>
      <c r="L59" s="40"/>
      <c r="AU59" s="14" t="s">
        <v>94</v>
      </c>
    </row>
    <row r="60" s="7" customFormat="1" ht="24.96" customHeight="1">
      <c r="B60" s="162"/>
      <c r="C60" s="163"/>
      <c r="D60" s="164" t="s">
        <v>95</v>
      </c>
      <c r="E60" s="165"/>
      <c r="F60" s="165"/>
      <c r="G60" s="165"/>
      <c r="H60" s="165"/>
      <c r="I60" s="166"/>
      <c r="J60" s="167">
        <f>J88</f>
        <v>0</v>
      </c>
      <c r="K60" s="163"/>
      <c r="L60" s="168"/>
    </row>
    <row r="61" s="8" customFormat="1" ht="19.92" customHeight="1">
      <c r="B61" s="169"/>
      <c r="C61" s="170"/>
      <c r="D61" s="171" t="s">
        <v>96</v>
      </c>
      <c r="E61" s="172"/>
      <c r="F61" s="172"/>
      <c r="G61" s="172"/>
      <c r="H61" s="172"/>
      <c r="I61" s="173"/>
      <c r="J61" s="174">
        <f>J89</f>
        <v>0</v>
      </c>
      <c r="K61" s="170"/>
      <c r="L61" s="175"/>
    </row>
    <row r="62" s="8" customFormat="1" ht="19.92" customHeight="1">
      <c r="B62" s="169"/>
      <c r="C62" s="170"/>
      <c r="D62" s="171" t="s">
        <v>97</v>
      </c>
      <c r="E62" s="172"/>
      <c r="F62" s="172"/>
      <c r="G62" s="172"/>
      <c r="H62" s="172"/>
      <c r="I62" s="173"/>
      <c r="J62" s="174">
        <f>J133</f>
        <v>0</v>
      </c>
      <c r="K62" s="170"/>
      <c r="L62" s="175"/>
    </row>
    <row r="63" s="8" customFormat="1" ht="19.92" customHeight="1">
      <c r="B63" s="169"/>
      <c r="C63" s="170"/>
      <c r="D63" s="171" t="s">
        <v>98</v>
      </c>
      <c r="E63" s="172"/>
      <c r="F63" s="172"/>
      <c r="G63" s="172"/>
      <c r="H63" s="172"/>
      <c r="I63" s="173"/>
      <c r="J63" s="174">
        <f>J137</f>
        <v>0</v>
      </c>
      <c r="K63" s="170"/>
      <c r="L63" s="175"/>
    </row>
    <row r="64" s="8" customFormat="1" ht="19.92" customHeight="1">
      <c r="B64" s="169"/>
      <c r="C64" s="170"/>
      <c r="D64" s="171" t="s">
        <v>99</v>
      </c>
      <c r="E64" s="172"/>
      <c r="F64" s="172"/>
      <c r="G64" s="172"/>
      <c r="H64" s="172"/>
      <c r="I64" s="173"/>
      <c r="J64" s="174">
        <f>J148</f>
        <v>0</v>
      </c>
      <c r="K64" s="170"/>
      <c r="L64" s="175"/>
    </row>
    <row r="65" s="8" customFormat="1" ht="19.92" customHeight="1">
      <c r="B65" s="169"/>
      <c r="C65" s="170"/>
      <c r="D65" s="171" t="s">
        <v>100</v>
      </c>
      <c r="E65" s="172"/>
      <c r="F65" s="172"/>
      <c r="G65" s="172"/>
      <c r="H65" s="172"/>
      <c r="I65" s="173"/>
      <c r="J65" s="174">
        <f>J163</f>
        <v>0</v>
      </c>
      <c r="K65" s="170"/>
      <c r="L65" s="175"/>
    </row>
    <row r="66" s="8" customFormat="1" ht="19.92" customHeight="1">
      <c r="B66" s="169"/>
      <c r="C66" s="170"/>
      <c r="D66" s="171" t="s">
        <v>101</v>
      </c>
      <c r="E66" s="172"/>
      <c r="F66" s="172"/>
      <c r="G66" s="172"/>
      <c r="H66" s="172"/>
      <c r="I66" s="173"/>
      <c r="J66" s="174">
        <f>J244</f>
        <v>0</v>
      </c>
      <c r="K66" s="170"/>
      <c r="L66" s="175"/>
    </row>
    <row r="67" s="8" customFormat="1" ht="19.92" customHeight="1">
      <c r="B67" s="169"/>
      <c r="C67" s="170"/>
      <c r="D67" s="171" t="s">
        <v>102</v>
      </c>
      <c r="E67" s="172"/>
      <c r="F67" s="172"/>
      <c r="G67" s="172"/>
      <c r="H67" s="172"/>
      <c r="I67" s="173"/>
      <c r="J67" s="174">
        <f>J249</f>
        <v>0</v>
      </c>
      <c r="K67" s="170"/>
      <c r="L67" s="175"/>
    </row>
    <row r="68" s="1" customFormat="1" ht="21.84" customHeight="1">
      <c r="B68" s="35"/>
      <c r="C68" s="36"/>
      <c r="D68" s="36"/>
      <c r="E68" s="36"/>
      <c r="F68" s="36"/>
      <c r="G68" s="36"/>
      <c r="H68" s="36"/>
      <c r="I68" s="128"/>
      <c r="J68" s="36"/>
      <c r="K68" s="36"/>
      <c r="L68" s="40"/>
    </row>
    <row r="69" s="1" customFormat="1" ht="6.96" customHeight="1">
      <c r="B69" s="54"/>
      <c r="C69" s="55"/>
      <c r="D69" s="55"/>
      <c r="E69" s="55"/>
      <c r="F69" s="55"/>
      <c r="G69" s="55"/>
      <c r="H69" s="55"/>
      <c r="I69" s="152"/>
      <c r="J69" s="55"/>
      <c r="K69" s="55"/>
      <c r="L69" s="40"/>
    </row>
    <row r="73" s="1" customFormat="1" ht="6.96" customHeight="1">
      <c r="B73" s="56"/>
      <c r="C73" s="57"/>
      <c r="D73" s="57"/>
      <c r="E73" s="57"/>
      <c r="F73" s="57"/>
      <c r="G73" s="57"/>
      <c r="H73" s="57"/>
      <c r="I73" s="155"/>
      <c r="J73" s="57"/>
      <c r="K73" s="57"/>
      <c r="L73" s="40"/>
    </row>
    <row r="74" s="1" customFormat="1" ht="24.96" customHeight="1">
      <c r="B74" s="35"/>
      <c r="C74" s="20" t="s">
        <v>103</v>
      </c>
      <c r="D74" s="36"/>
      <c r="E74" s="36"/>
      <c r="F74" s="36"/>
      <c r="G74" s="36"/>
      <c r="H74" s="36"/>
      <c r="I74" s="128"/>
      <c r="J74" s="36"/>
      <c r="K74" s="36"/>
      <c r="L74" s="40"/>
    </row>
    <row r="75" s="1" customFormat="1" ht="6.96" customHeight="1">
      <c r="B75" s="35"/>
      <c r="C75" s="36"/>
      <c r="D75" s="36"/>
      <c r="E75" s="36"/>
      <c r="F75" s="36"/>
      <c r="G75" s="36"/>
      <c r="H75" s="36"/>
      <c r="I75" s="128"/>
      <c r="J75" s="36"/>
      <c r="K75" s="36"/>
      <c r="L75" s="40"/>
    </row>
    <row r="76" s="1" customFormat="1" ht="12" customHeight="1">
      <c r="B76" s="35"/>
      <c r="C76" s="29" t="s">
        <v>16</v>
      </c>
      <c r="D76" s="36"/>
      <c r="E76" s="36"/>
      <c r="F76" s="36"/>
      <c r="G76" s="36"/>
      <c r="H76" s="36"/>
      <c r="I76" s="128"/>
      <c r="J76" s="36"/>
      <c r="K76" s="36"/>
      <c r="L76" s="40"/>
    </row>
    <row r="77" s="1" customFormat="1" ht="16.5" customHeight="1">
      <c r="B77" s="35"/>
      <c r="C77" s="36"/>
      <c r="D77" s="36"/>
      <c r="E77" s="156" t="str">
        <f>E7</f>
        <v>PTÝROV,KANALIZACE-ČSOV1 A VÝTLAK V1</v>
      </c>
      <c r="F77" s="29"/>
      <c r="G77" s="29"/>
      <c r="H77" s="29"/>
      <c r="I77" s="128"/>
      <c r="J77" s="36"/>
      <c r="K77" s="36"/>
      <c r="L77" s="40"/>
    </row>
    <row r="78" s="1" customFormat="1" ht="12" customHeight="1">
      <c r="B78" s="35"/>
      <c r="C78" s="29" t="s">
        <v>88</v>
      </c>
      <c r="D78" s="36"/>
      <c r="E78" s="36"/>
      <c r="F78" s="36"/>
      <c r="G78" s="36"/>
      <c r="H78" s="36"/>
      <c r="I78" s="128"/>
      <c r="J78" s="36"/>
      <c r="K78" s="36"/>
      <c r="L78" s="40"/>
    </row>
    <row r="79" s="1" customFormat="1" ht="16.5" customHeight="1">
      <c r="B79" s="35"/>
      <c r="C79" s="36"/>
      <c r="D79" s="36"/>
      <c r="E79" s="61" t="str">
        <f>E9</f>
        <v>2016027-01 - VÝTLAK V1</v>
      </c>
      <c r="F79" s="36"/>
      <c r="G79" s="36"/>
      <c r="H79" s="36"/>
      <c r="I79" s="128"/>
      <c r="J79" s="36"/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12" customHeight="1">
      <c r="B81" s="35"/>
      <c r="C81" s="29" t="s">
        <v>20</v>
      </c>
      <c r="D81" s="36"/>
      <c r="E81" s="36"/>
      <c r="F81" s="24" t="str">
        <f>F12</f>
        <v xml:space="preserve"> </v>
      </c>
      <c r="G81" s="36"/>
      <c r="H81" s="36"/>
      <c r="I81" s="130" t="s">
        <v>22</v>
      </c>
      <c r="J81" s="64" t="str">
        <f>IF(J12="","",J12)</f>
        <v>26. 11. 2018</v>
      </c>
      <c r="K81" s="36"/>
      <c r="L81" s="40"/>
    </row>
    <row r="82" s="1" customFormat="1" ht="6.96" customHeight="1">
      <c r="B82" s="35"/>
      <c r="C82" s="36"/>
      <c r="D82" s="36"/>
      <c r="E82" s="36"/>
      <c r="F82" s="36"/>
      <c r="G82" s="36"/>
      <c r="H82" s="36"/>
      <c r="I82" s="128"/>
      <c r="J82" s="36"/>
      <c r="K82" s="36"/>
      <c r="L82" s="40"/>
    </row>
    <row r="83" s="1" customFormat="1" ht="13.65" customHeight="1">
      <c r="B83" s="35"/>
      <c r="C83" s="29" t="s">
        <v>24</v>
      </c>
      <c r="D83" s="36"/>
      <c r="E83" s="36"/>
      <c r="F83" s="24" t="str">
        <f>E15</f>
        <v>Vodovody a kanalizace Mladá Boleslav a.s.</v>
      </c>
      <c r="G83" s="36"/>
      <c r="H83" s="36"/>
      <c r="I83" s="130" t="s">
        <v>30</v>
      </c>
      <c r="J83" s="33" t="str">
        <f>E21</f>
        <v>Ing.Evžen Kozák s.r.o.</v>
      </c>
      <c r="K83" s="36"/>
      <c r="L83" s="40"/>
    </row>
    <row r="84" s="1" customFormat="1" ht="13.65" customHeight="1">
      <c r="B84" s="35"/>
      <c r="C84" s="29" t="s">
        <v>28</v>
      </c>
      <c r="D84" s="36"/>
      <c r="E84" s="36"/>
      <c r="F84" s="24" t="str">
        <f>IF(E18="","",E18)</f>
        <v>Vyplň údaj</v>
      </c>
      <c r="G84" s="36"/>
      <c r="H84" s="36"/>
      <c r="I84" s="130" t="s">
        <v>33</v>
      </c>
      <c r="J84" s="33" t="str">
        <f>E24</f>
        <v>ing.Evžen Kozák</v>
      </c>
      <c r="K84" s="36"/>
      <c r="L84" s="40"/>
    </row>
    <row r="85" s="1" customFormat="1" ht="10.32" customHeight="1">
      <c r="B85" s="35"/>
      <c r="C85" s="36"/>
      <c r="D85" s="36"/>
      <c r="E85" s="36"/>
      <c r="F85" s="36"/>
      <c r="G85" s="36"/>
      <c r="H85" s="36"/>
      <c r="I85" s="128"/>
      <c r="J85" s="36"/>
      <c r="K85" s="36"/>
      <c r="L85" s="40"/>
    </row>
    <row r="86" s="9" customFormat="1" ht="29.28" customHeight="1">
      <c r="B86" s="176"/>
      <c r="C86" s="177" t="s">
        <v>104</v>
      </c>
      <c r="D86" s="178" t="s">
        <v>55</v>
      </c>
      <c r="E86" s="178" t="s">
        <v>51</v>
      </c>
      <c r="F86" s="178" t="s">
        <v>52</v>
      </c>
      <c r="G86" s="178" t="s">
        <v>105</v>
      </c>
      <c r="H86" s="178" t="s">
        <v>106</v>
      </c>
      <c r="I86" s="179" t="s">
        <v>107</v>
      </c>
      <c r="J86" s="180" t="s">
        <v>92</v>
      </c>
      <c r="K86" s="181" t="s">
        <v>108</v>
      </c>
      <c r="L86" s="182"/>
      <c r="M86" s="85" t="s">
        <v>1</v>
      </c>
      <c r="N86" s="86" t="s">
        <v>40</v>
      </c>
      <c r="O86" s="86" t="s">
        <v>109</v>
      </c>
      <c r="P86" s="86" t="s">
        <v>110</v>
      </c>
      <c r="Q86" s="86" t="s">
        <v>111</v>
      </c>
      <c r="R86" s="86" t="s">
        <v>112</v>
      </c>
      <c r="S86" s="86" t="s">
        <v>113</v>
      </c>
      <c r="T86" s="87" t="s">
        <v>114</v>
      </c>
    </row>
    <row r="87" s="1" customFormat="1" ht="22.8" customHeight="1">
      <c r="B87" s="35"/>
      <c r="C87" s="92" t="s">
        <v>115</v>
      </c>
      <c r="D87" s="36"/>
      <c r="E87" s="36"/>
      <c r="F87" s="36"/>
      <c r="G87" s="36"/>
      <c r="H87" s="36"/>
      <c r="I87" s="128"/>
      <c r="J87" s="183">
        <f>BK87</f>
        <v>0</v>
      </c>
      <c r="K87" s="36"/>
      <c r="L87" s="40"/>
      <c r="M87" s="88"/>
      <c r="N87" s="89"/>
      <c r="O87" s="89"/>
      <c r="P87" s="184">
        <f>P88</f>
        <v>0</v>
      </c>
      <c r="Q87" s="89"/>
      <c r="R87" s="184">
        <f>R88</f>
        <v>848.69915230000004</v>
      </c>
      <c r="S87" s="89"/>
      <c r="T87" s="185">
        <f>T88</f>
        <v>4.4189999999999996</v>
      </c>
      <c r="AT87" s="14" t="s">
        <v>69</v>
      </c>
      <c r="AU87" s="14" t="s">
        <v>94</v>
      </c>
      <c r="BK87" s="186">
        <f>BK88</f>
        <v>0</v>
      </c>
    </row>
    <row r="88" s="10" customFormat="1" ht="25.92" customHeight="1">
      <c r="B88" s="187"/>
      <c r="C88" s="188"/>
      <c r="D88" s="189" t="s">
        <v>69</v>
      </c>
      <c r="E88" s="190" t="s">
        <v>116</v>
      </c>
      <c r="F88" s="190" t="s">
        <v>117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P89+P133+P137+P148+P163+P244+P249</f>
        <v>0</v>
      </c>
      <c r="Q88" s="195"/>
      <c r="R88" s="196">
        <f>R89+R133+R137+R148+R163+R244+R249</f>
        <v>848.69915230000004</v>
      </c>
      <c r="S88" s="195"/>
      <c r="T88" s="197">
        <f>T89+T133+T137+T148+T163+T244+T249</f>
        <v>4.4189999999999996</v>
      </c>
      <c r="AR88" s="198" t="s">
        <v>78</v>
      </c>
      <c r="AT88" s="199" t="s">
        <v>69</v>
      </c>
      <c r="AU88" s="199" t="s">
        <v>70</v>
      </c>
      <c r="AY88" s="198" t="s">
        <v>118</v>
      </c>
      <c r="BK88" s="200">
        <f>BK89+BK133+BK137+BK148+BK163+BK244+BK249</f>
        <v>0</v>
      </c>
    </row>
    <row r="89" s="10" customFormat="1" ht="22.8" customHeight="1">
      <c r="B89" s="187"/>
      <c r="C89" s="188"/>
      <c r="D89" s="189" t="s">
        <v>69</v>
      </c>
      <c r="E89" s="201" t="s">
        <v>78</v>
      </c>
      <c r="F89" s="201" t="s">
        <v>119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SUM(P90:P132)</f>
        <v>0</v>
      </c>
      <c r="Q89" s="195"/>
      <c r="R89" s="196">
        <f>SUM(R90:R132)</f>
        <v>4.4942520000000004</v>
      </c>
      <c r="S89" s="195"/>
      <c r="T89" s="197">
        <f>SUM(T90:T132)</f>
        <v>4.2599999999999998</v>
      </c>
      <c r="AR89" s="198" t="s">
        <v>78</v>
      </c>
      <c r="AT89" s="199" t="s">
        <v>69</v>
      </c>
      <c r="AU89" s="199" t="s">
        <v>78</v>
      </c>
      <c r="AY89" s="198" t="s">
        <v>118</v>
      </c>
      <c r="BK89" s="200">
        <f>SUM(BK90:BK132)</f>
        <v>0</v>
      </c>
    </row>
    <row r="90" s="1" customFormat="1" ht="16.5" customHeight="1">
      <c r="B90" s="35"/>
      <c r="C90" s="203" t="s">
        <v>78</v>
      </c>
      <c r="D90" s="203" t="s">
        <v>120</v>
      </c>
      <c r="E90" s="204" t="s">
        <v>121</v>
      </c>
      <c r="F90" s="205" t="s">
        <v>122</v>
      </c>
      <c r="G90" s="206" t="s">
        <v>123</v>
      </c>
      <c r="H90" s="207">
        <v>12</v>
      </c>
      <c r="I90" s="208"/>
      <c r="J90" s="209">
        <f>ROUND(I90*H90,2)</f>
        <v>0</v>
      </c>
      <c r="K90" s="205" t="s">
        <v>124</v>
      </c>
      <c r="L90" s="40"/>
      <c r="M90" s="210" t="s">
        <v>1</v>
      </c>
      <c r="N90" s="211" t="s">
        <v>41</v>
      </c>
      <c r="O90" s="76"/>
      <c r="P90" s="212">
        <f>O90*H90</f>
        <v>0</v>
      </c>
      <c r="Q90" s="212">
        <v>0</v>
      </c>
      <c r="R90" s="212">
        <f>Q90*H90</f>
        <v>0</v>
      </c>
      <c r="S90" s="212">
        <v>0.35499999999999998</v>
      </c>
      <c r="T90" s="213">
        <f>S90*H90</f>
        <v>4.2599999999999998</v>
      </c>
      <c r="AR90" s="14" t="s">
        <v>125</v>
      </c>
      <c r="AT90" s="14" t="s">
        <v>120</v>
      </c>
      <c r="AU90" s="14" t="s">
        <v>80</v>
      </c>
      <c r="AY90" s="14" t="s">
        <v>118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78</v>
      </c>
      <c r="BK90" s="214">
        <f>ROUND(I90*H90,2)</f>
        <v>0</v>
      </c>
      <c r="BL90" s="14" t="s">
        <v>125</v>
      </c>
      <c r="BM90" s="14" t="s">
        <v>126</v>
      </c>
    </row>
    <row r="91" s="1" customFormat="1">
      <c r="B91" s="35"/>
      <c r="C91" s="36"/>
      <c r="D91" s="215" t="s">
        <v>127</v>
      </c>
      <c r="E91" s="36"/>
      <c r="F91" s="216" t="s">
        <v>128</v>
      </c>
      <c r="G91" s="36"/>
      <c r="H91" s="36"/>
      <c r="I91" s="128"/>
      <c r="J91" s="36"/>
      <c r="K91" s="36"/>
      <c r="L91" s="40"/>
      <c r="M91" s="217"/>
      <c r="N91" s="76"/>
      <c r="O91" s="76"/>
      <c r="P91" s="76"/>
      <c r="Q91" s="76"/>
      <c r="R91" s="76"/>
      <c r="S91" s="76"/>
      <c r="T91" s="77"/>
      <c r="AT91" s="14" t="s">
        <v>127</v>
      </c>
      <c r="AU91" s="14" t="s">
        <v>80</v>
      </c>
    </row>
    <row r="92" s="11" customFormat="1">
      <c r="B92" s="218"/>
      <c r="C92" s="219"/>
      <c r="D92" s="215" t="s">
        <v>129</v>
      </c>
      <c r="E92" s="220" t="s">
        <v>1</v>
      </c>
      <c r="F92" s="221" t="s">
        <v>130</v>
      </c>
      <c r="G92" s="219"/>
      <c r="H92" s="222">
        <v>12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129</v>
      </c>
      <c r="AU92" s="228" t="s">
        <v>80</v>
      </c>
      <c r="AV92" s="11" t="s">
        <v>80</v>
      </c>
      <c r="AW92" s="11" t="s">
        <v>32</v>
      </c>
      <c r="AX92" s="11" t="s">
        <v>78</v>
      </c>
      <c r="AY92" s="228" t="s">
        <v>118</v>
      </c>
    </row>
    <row r="93" s="1" customFormat="1" ht="16.5" customHeight="1">
      <c r="B93" s="35"/>
      <c r="C93" s="203" t="s">
        <v>80</v>
      </c>
      <c r="D93" s="203" t="s">
        <v>120</v>
      </c>
      <c r="E93" s="204" t="s">
        <v>131</v>
      </c>
      <c r="F93" s="205" t="s">
        <v>132</v>
      </c>
      <c r="G93" s="206" t="s">
        <v>133</v>
      </c>
      <c r="H93" s="207">
        <v>480</v>
      </c>
      <c r="I93" s="208"/>
      <c r="J93" s="209">
        <f>ROUND(I93*H93,2)</f>
        <v>0</v>
      </c>
      <c r="K93" s="205" t="s">
        <v>124</v>
      </c>
      <c r="L93" s="40"/>
      <c r="M93" s="210" t="s">
        <v>1</v>
      </c>
      <c r="N93" s="211" t="s">
        <v>41</v>
      </c>
      <c r="O93" s="76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4" t="s">
        <v>125</v>
      </c>
      <c r="AT93" s="14" t="s">
        <v>120</v>
      </c>
      <c r="AU93" s="14" t="s">
        <v>80</v>
      </c>
      <c r="AY93" s="14" t="s">
        <v>118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78</v>
      </c>
      <c r="BK93" s="214">
        <f>ROUND(I93*H93,2)</f>
        <v>0</v>
      </c>
      <c r="BL93" s="14" t="s">
        <v>125</v>
      </c>
      <c r="BM93" s="14" t="s">
        <v>134</v>
      </c>
    </row>
    <row r="94" s="1" customFormat="1">
      <c r="B94" s="35"/>
      <c r="C94" s="36"/>
      <c r="D94" s="215" t="s">
        <v>127</v>
      </c>
      <c r="E94" s="36"/>
      <c r="F94" s="216" t="s">
        <v>135</v>
      </c>
      <c r="G94" s="36"/>
      <c r="H94" s="36"/>
      <c r="I94" s="128"/>
      <c r="J94" s="36"/>
      <c r="K94" s="36"/>
      <c r="L94" s="40"/>
      <c r="M94" s="217"/>
      <c r="N94" s="76"/>
      <c r="O94" s="76"/>
      <c r="P94" s="76"/>
      <c r="Q94" s="76"/>
      <c r="R94" s="76"/>
      <c r="S94" s="76"/>
      <c r="T94" s="77"/>
      <c r="AT94" s="14" t="s">
        <v>127</v>
      </c>
      <c r="AU94" s="14" t="s">
        <v>80</v>
      </c>
    </row>
    <row r="95" s="11" customFormat="1">
      <c r="B95" s="218"/>
      <c r="C95" s="219"/>
      <c r="D95" s="215" t="s">
        <v>129</v>
      </c>
      <c r="E95" s="220" t="s">
        <v>1</v>
      </c>
      <c r="F95" s="221" t="s">
        <v>136</v>
      </c>
      <c r="G95" s="219"/>
      <c r="H95" s="222">
        <v>480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129</v>
      </c>
      <c r="AU95" s="228" t="s">
        <v>80</v>
      </c>
      <c r="AV95" s="11" t="s">
        <v>80</v>
      </c>
      <c r="AW95" s="11" t="s">
        <v>32</v>
      </c>
      <c r="AX95" s="11" t="s">
        <v>78</v>
      </c>
      <c r="AY95" s="228" t="s">
        <v>118</v>
      </c>
    </row>
    <row r="96" s="1" customFormat="1" ht="16.5" customHeight="1">
      <c r="B96" s="35"/>
      <c r="C96" s="203" t="s">
        <v>137</v>
      </c>
      <c r="D96" s="203" t="s">
        <v>120</v>
      </c>
      <c r="E96" s="204" t="s">
        <v>138</v>
      </c>
      <c r="F96" s="205" t="s">
        <v>139</v>
      </c>
      <c r="G96" s="206" t="s">
        <v>140</v>
      </c>
      <c r="H96" s="207">
        <v>20</v>
      </c>
      <c r="I96" s="208"/>
      <c r="J96" s="209">
        <f>ROUND(I96*H96,2)</f>
        <v>0</v>
      </c>
      <c r="K96" s="205" t="s">
        <v>124</v>
      </c>
      <c r="L96" s="40"/>
      <c r="M96" s="210" t="s">
        <v>1</v>
      </c>
      <c r="N96" s="211" t="s">
        <v>41</v>
      </c>
      <c r="O96" s="76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4" t="s">
        <v>125</v>
      </c>
      <c r="AT96" s="14" t="s">
        <v>120</v>
      </c>
      <c r="AU96" s="14" t="s">
        <v>80</v>
      </c>
      <c r="AY96" s="14" t="s">
        <v>118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78</v>
      </c>
      <c r="BK96" s="214">
        <f>ROUND(I96*H96,2)</f>
        <v>0</v>
      </c>
      <c r="BL96" s="14" t="s">
        <v>125</v>
      </c>
      <c r="BM96" s="14" t="s">
        <v>141</v>
      </c>
    </row>
    <row r="97" s="1" customFormat="1">
      <c r="B97" s="35"/>
      <c r="C97" s="36"/>
      <c r="D97" s="215" t="s">
        <v>127</v>
      </c>
      <c r="E97" s="36"/>
      <c r="F97" s="216" t="s">
        <v>142</v>
      </c>
      <c r="G97" s="36"/>
      <c r="H97" s="36"/>
      <c r="I97" s="128"/>
      <c r="J97" s="36"/>
      <c r="K97" s="36"/>
      <c r="L97" s="40"/>
      <c r="M97" s="217"/>
      <c r="N97" s="76"/>
      <c r="O97" s="76"/>
      <c r="P97" s="76"/>
      <c r="Q97" s="76"/>
      <c r="R97" s="76"/>
      <c r="S97" s="76"/>
      <c r="T97" s="77"/>
      <c r="AT97" s="14" t="s">
        <v>127</v>
      </c>
      <c r="AU97" s="14" t="s">
        <v>80</v>
      </c>
    </row>
    <row r="98" s="1" customFormat="1" ht="16.5" customHeight="1">
      <c r="B98" s="35"/>
      <c r="C98" s="203" t="s">
        <v>125</v>
      </c>
      <c r="D98" s="203" t="s">
        <v>120</v>
      </c>
      <c r="E98" s="204" t="s">
        <v>143</v>
      </c>
      <c r="F98" s="205" t="s">
        <v>144</v>
      </c>
      <c r="G98" s="206" t="s">
        <v>145</v>
      </c>
      <c r="H98" s="207">
        <v>1</v>
      </c>
      <c r="I98" s="208"/>
      <c r="J98" s="209">
        <f>ROUND(I98*H98,2)</f>
        <v>0</v>
      </c>
      <c r="K98" s="205" t="s">
        <v>124</v>
      </c>
      <c r="L98" s="40"/>
      <c r="M98" s="210" t="s">
        <v>1</v>
      </c>
      <c r="N98" s="211" t="s">
        <v>41</v>
      </c>
      <c r="O98" s="76"/>
      <c r="P98" s="212">
        <f>O98*H98</f>
        <v>0</v>
      </c>
      <c r="Q98" s="212">
        <v>0.0086800000000000002</v>
      </c>
      <c r="R98" s="212">
        <f>Q98*H98</f>
        <v>0.0086800000000000002</v>
      </c>
      <c r="S98" s="212">
        <v>0</v>
      </c>
      <c r="T98" s="213">
        <f>S98*H98</f>
        <v>0</v>
      </c>
      <c r="AR98" s="14" t="s">
        <v>125</v>
      </c>
      <c r="AT98" s="14" t="s">
        <v>120</v>
      </c>
      <c r="AU98" s="14" t="s">
        <v>80</v>
      </c>
      <c r="AY98" s="14" t="s">
        <v>118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78</v>
      </c>
      <c r="BK98" s="214">
        <f>ROUND(I98*H98,2)</f>
        <v>0</v>
      </c>
      <c r="BL98" s="14" t="s">
        <v>125</v>
      </c>
      <c r="BM98" s="14" t="s">
        <v>146</v>
      </c>
    </row>
    <row r="99" s="1" customFormat="1">
      <c r="B99" s="35"/>
      <c r="C99" s="36"/>
      <c r="D99" s="215" t="s">
        <v>127</v>
      </c>
      <c r="E99" s="36"/>
      <c r="F99" s="216" t="s">
        <v>147</v>
      </c>
      <c r="G99" s="36"/>
      <c r="H99" s="36"/>
      <c r="I99" s="128"/>
      <c r="J99" s="36"/>
      <c r="K99" s="36"/>
      <c r="L99" s="40"/>
      <c r="M99" s="217"/>
      <c r="N99" s="76"/>
      <c r="O99" s="76"/>
      <c r="P99" s="76"/>
      <c r="Q99" s="76"/>
      <c r="R99" s="76"/>
      <c r="S99" s="76"/>
      <c r="T99" s="77"/>
      <c r="AT99" s="14" t="s">
        <v>127</v>
      </c>
      <c r="AU99" s="14" t="s">
        <v>80</v>
      </c>
    </row>
    <row r="100" s="1" customFormat="1" ht="16.5" customHeight="1">
      <c r="B100" s="35"/>
      <c r="C100" s="203" t="s">
        <v>148</v>
      </c>
      <c r="D100" s="203" t="s">
        <v>120</v>
      </c>
      <c r="E100" s="204" t="s">
        <v>149</v>
      </c>
      <c r="F100" s="205" t="s">
        <v>150</v>
      </c>
      <c r="G100" s="206" t="s">
        <v>145</v>
      </c>
      <c r="H100" s="207">
        <v>6</v>
      </c>
      <c r="I100" s="208"/>
      <c r="J100" s="209">
        <f>ROUND(I100*H100,2)</f>
        <v>0</v>
      </c>
      <c r="K100" s="205" t="s">
        <v>124</v>
      </c>
      <c r="L100" s="40"/>
      <c r="M100" s="210" t="s">
        <v>1</v>
      </c>
      <c r="N100" s="211" t="s">
        <v>41</v>
      </c>
      <c r="O100" s="76"/>
      <c r="P100" s="212">
        <f>O100*H100</f>
        <v>0</v>
      </c>
      <c r="Q100" s="212">
        <v>0.036900000000000002</v>
      </c>
      <c r="R100" s="212">
        <f>Q100*H100</f>
        <v>0.22140000000000001</v>
      </c>
      <c r="S100" s="212">
        <v>0</v>
      </c>
      <c r="T100" s="213">
        <f>S100*H100</f>
        <v>0</v>
      </c>
      <c r="AR100" s="14" t="s">
        <v>125</v>
      </c>
      <c r="AT100" s="14" t="s">
        <v>120</v>
      </c>
      <c r="AU100" s="14" t="s">
        <v>80</v>
      </c>
      <c r="AY100" s="14" t="s">
        <v>118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78</v>
      </c>
      <c r="BK100" s="214">
        <f>ROUND(I100*H100,2)</f>
        <v>0</v>
      </c>
      <c r="BL100" s="14" t="s">
        <v>125</v>
      </c>
      <c r="BM100" s="14" t="s">
        <v>151</v>
      </c>
    </row>
    <row r="101" s="1" customFormat="1">
      <c r="B101" s="35"/>
      <c r="C101" s="36"/>
      <c r="D101" s="215" t="s">
        <v>127</v>
      </c>
      <c r="E101" s="36"/>
      <c r="F101" s="216" t="s">
        <v>152</v>
      </c>
      <c r="G101" s="36"/>
      <c r="H101" s="36"/>
      <c r="I101" s="128"/>
      <c r="J101" s="36"/>
      <c r="K101" s="36"/>
      <c r="L101" s="40"/>
      <c r="M101" s="217"/>
      <c r="N101" s="76"/>
      <c r="O101" s="76"/>
      <c r="P101" s="76"/>
      <c r="Q101" s="76"/>
      <c r="R101" s="76"/>
      <c r="S101" s="76"/>
      <c r="T101" s="77"/>
      <c r="AT101" s="14" t="s">
        <v>127</v>
      </c>
      <c r="AU101" s="14" t="s">
        <v>80</v>
      </c>
    </row>
    <row r="102" s="1" customFormat="1" ht="16.5" customHeight="1">
      <c r="B102" s="35"/>
      <c r="C102" s="203" t="s">
        <v>153</v>
      </c>
      <c r="D102" s="203" t="s">
        <v>120</v>
      </c>
      <c r="E102" s="204" t="s">
        <v>154</v>
      </c>
      <c r="F102" s="205" t="s">
        <v>155</v>
      </c>
      <c r="G102" s="206" t="s">
        <v>156</v>
      </c>
      <c r="H102" s="207">
        <v>27</v>
      </c>
      <c r="I102" s="208"/>
      <c r="J102" s="209">
        <f>ROUND(I102*H102,2)</f>
        <v>0</v>
      </c>
      <c r="K102" s="205" t="s">
        <v>1</v>
      </c>
      <c r="L102" s="40"/>
      <c r="M102" s="210" t="s">
        <v>1</v>
      </c>
      <c r="N102" s="211" t="s">
        <v>41</v>
      </c>
      <c r="O102" s="76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4" t="s">
        <v>125</v>
      </c>
      <c r="AT102" s="14" t="s">
        <v>120</v>
      </c>
      <c r="AU102" s="14" t="s">
        <v>80</v>
      </c>
      <c r="AY102" s="14" t="s">
        <v>118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78</v>
      </c>
      <c r="BK102" s="214">
        <f>ROUND(I102*H102,2)</f>
        <v>0</v>
      </c>
      <c r="BL102" s="14" t="s">
        <v>125</v>
      </c>
      <c r="BM102" s="14" t="s">
        <v>157</v>
      </c>
    </row>
    <row r="103" s="1" customFormat="1">
      <c r="B103" s="35"/>
      <c r="C103" s="36"/>
      <c r="D103" s="215" t="s">
        <v>127</v>
      </c>
      <c r="E103" s="36"/>
      <c r="F103" s="216" t="s">
        <v>155</v>
      </c>
      <c r="G103" s="36"/>
      <c r="H103" s="36"/>
      <c r="I103" s="128"/>
      <c r="J103" s="36"/>
      <c r="K103" s="36"/>
      <c r="L103" s="40"/>
      <c r="M103" s="217"/>
      <c r="N103" s="76"/>
      <c r="O103" s="76"/>
      <c r="P103" s="76"/>
      <c r="Q103" s="76"/>
      <c r="R103" s="76"/>
      <c r="S103" s="76"/>
      <c r="T103" s="77"/>
      <c r="AT103" s="14" t="s">
        <v>127</v>
      </c>
      <c r="AU103" s="14" t="s">
        <v>80</v>
      </c>
    </row>
    <row r="104" s="11" customFormat="1">
      <c r="B104" s="218"/>
      <c r="C104" s="219"/>
      <c r="D104" s="215" t="s">
        <v>129</v>
      </c>
      <c r="E104" s="220" t="s">
        <v>1</v>
      </c>
      <c r="F104" s="221" t="s">
        <v>158</v>
      </c>
      <c r="G104" s="219"/>
      <c r="H104" s="222">
        <v>27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129</v>
      </c>
      <c r="AU104" s="228" t="s">
        <v>80</v>
      </c>
      <c r="AV104" s="11" t="s">
        <v>80</v>
      </c>
      <c r="AW104" s="11" t="s">
        <v>32</v>
      </c>
      <c r="AX104" s="11" t="s">
        <v>78</v>
      </c>
      <c r="AY104" s="228" t="s">
        <v>118</v>
      </c>
    </row>
    <row r="105" s="1" customFormat="1" ht="16.5" customHeight="1">
      <c r="B105" s="35"/>
      <c r="C105" s="203" t="s">
        <v>159</v>
      </c>
      <c r="D105" s="203" t="s">
        <v>120</v>
      </c>
      <c r="E105" s="204" t="s">
        <v>160</v>
      </c>
      <c r="F105" s="205" t="s">
        <v>161</v>
      </c>
      <c r="G105" s="206" t="s">
        <v>156</v>
      </c>
      <c r="H105" s="207">
        <v>1285.7000000000001</v>
      </c>
      <c r="I105" s="208"/>
      <c r="J105" s="209">
        <f>ROUND(I105*H105,2)</f>
        <v>0</v>
      </c>
      <c r="K105" s="205" t="s">
        <v>162</v>
      </c>
      <c r="L105" s="40"/>
      <c r="M105" s="210" t="s">
        <v>1</v>
      </c>
      <c r="N105" s="211" t="s">
        <v>41</v>
      </c>
      <c r="O105" s="7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4" t="s">
        <v>125</v>
      </c>
      <c r="AT105" s="14" t="s">
        <v>120</v>
      </c>
      <c r="AU105" s="14" t="s">
        <v>80</v>
      </c>
      <c r="AY105" s="14" t="s">
        <v>118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78</v>
      </c>
      <c r="BK105" s="214">
        <f>ROUND(I105*H105,2)</f>
        <v>0</v>
      </c>
      <c r="BL105" s="14" t="s">
        <v>125</v>
      </c>
      <c r="BM105" s="14" t="s">
        <v>163</v>
      </c>
    </row>
    <row r="106" s="1" customFormat="1">
      <c r="B106" s="35"/>
      <c r="C106" s="36"/>
      <c r="D106" s="215" t="s">
        <v>127</v>
      </c>
      <c r="E106" s="36"/>
      <c r="F106" s="216" t="s">
        <v>164</v>
      </c>
      <c r="G106" s="36"/>
      <c r="H106" s="36"/>
      <c r="I106" s="128"/>
      <c r="J106" s="36"/>
      <c r="K106" s="36"/>
      <c r="L106" s="40"/>
      <c r="M106" s="217"/>
      <c r="N106" s="76"/>
      <c r="O106" s="76"/>
      <c r="P106" s="76"/>
      <c r="Q106" s="76"/>
      <c r="R106" s="76"/>
      <c r="S106" s="76"/>
      <c r="T106" s="77"/>
      <c r="AT106" s="14" t="s">
        <v>127</v>
      </c>
      <c r="AU106" s="14" t="s">
        <v>80</v>
      </c>
    </row>
    <row r="107" s="11" customFormat="1">
      <c r="B107" s="218"/>
      <c r="C107" s="219"/>
      <c r="D107" s="215" t="s">
        <v>129</v>
      </c>
      <c r="E107" s="220" t="s">
        <v>1</v>
      </c>
      <c r="F107" s="221" t="s">
        <v>165</v>
      </c>
      <c r="G107" s="219"/>
      <c r="H107" s="222">
        <v>1285.7000000000001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129</v>
      </c>
      <c r="AU107" s="228" t="s">
        <v>80</v>
      </c>
      <c r="AV107" s="11" t="s">
        <v>80</v>
      </c>
      <c r="AW107" s="11" t="s">
        <v>32</v>
      </c>
      <c r="AX107" s="11" t="s">
        <v>78</v>
      </c>
      <c r="AY107" s="228" t="s">
        <v>118</v>
      </c>
    </row>
    <row r="108" s="1" customFormat="1" ht="16.5" customHeight="1">
      <c r="B108" s="35"/>
      <c r="C108" s="203" t="s">
        <v>166</v>
      </c>
      <c r="D108" s="203" t="s">
        <v>120</v>
      </c>
      <c r="E108" s="204" t="s">
        <v>167</v>
      </c>
      <c r="F108" s="205" t="s">
        <v>168</v>
      </c>
      <c r="G108" s="206" t="s">
        <v>145</v>
      </c>
      <c r="H108" s="207">
        <v>99.400000000000006</v>
      </c>
      <c r="I108" s="208"/>
      <c r="J108" s="209">
        <f>ROUND(I108*H108,2)</f>
        <v>0</v>
      </c>
      <c r="K108" s="205" t="s">
        <v>124</v>
      </c>
      <c r="L108" s="40"/>
      <c r="M108" s="210" t="s">
        <v>1</v>
      </c>
      <c r="N108" s="211" t="s">
        <v>41</v>
      </c>
      <c r="O108" s="7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4" t="s">
        <v>125</v>
      </c>
      <c r="AT108" s="14" t="s">
        <v>120</v>
      </c>
      <c r="AU108" s="14" t="s">
        <v>80</v>
      </c>
      <c r="AY108" s="14" t="s">
        <v>118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78</v>
      </c>
      <c r="BK108" s="214">
        <f>ROUND(I108*H108,2)</f>
        <v>0</v>
      </c>
      <c r="BL108" s="14" t="s">
        <v>125</v>
      </c>
      <c r="BM108" s="14" t="s">
        <v>169</v>
      </c>
    </row>
    <row r="109" s="1" customFormat="1">
      <c r="B109" s="35"/>
      <c r="C109" s="36"/>
      <c r="D109" s="215" t="s">
        <v>127</v>
      </c>
      <c r="E109" s="36"/>
      <c r="F109" s="216" t="s">
        <v>170</v>
      </c>
      <c r="G109" s="36"/>
      <c r="H109" s="36"/>
      <c r="I109" s="128"/>
      <c r="J109" s="36"/>
      <c r="K109" s="36"/>
      <c r="L109" s="40"/>
      <c r="M109" s="217"/>
      <c r="N109" s="76"/>
      <c r="O109" s="76"/>
      <c r="P109" s="76"/>
      <c r="Q109" s="76"/>
      <c r="R109" s="76"/>
      <c r="S109" s="76"/>
      <c r="T109" s="77"/>
      <c r="AT109" s="14" t="s">
        <v>127</v>
      </c>
      <c r="AU109" s="14" t="s">
        <v>80</v>
      </c>
    </row>
    <row r="110" s="11" customFormat="1">
      <c r="B110" s="218"/>
      <c r="C110" s="219"/>
      <c r="D110" s="215" t="s">
        <v>129</v>
      </c>
      <c r="E110" s="220" t="s">
        <v>1</v>
      </c>
      <c r="F110" s="221" t="s">
        <v>171</v>
      </c>
      <c r="G110" s="219"/>
      <c r="H110" s="222">
        <v>99.400000000000006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129</v>
      </c>
      <c r="AU110" s="228" t="s">
        <v>80</v>
      </c>
      <c r="AV110" s="11" t="s">
        <v>80</v>
      </c>
      <c r="AW110" s="11" t="s">
        <v>32</v>
      </c>
      <c r="AX110" s="11" t="s">
        <v>78</v>
      </c>
      <c r="AY110" s="228" t="s">
        <v>118</v>
      </c>
    </row>
    <row r="111" s="1" customFormat="1" ht="16.5" customHeight="1">
      <c r="B111" s="35"/>
      <c r="C111" s="203" t="s">
        <v>172</v>
      </c>
      <c r="D111" s="203" t="s">
        <v>120</v>
      </c>
      <c r="E111" s="204" t="s">
        <v>173</v>
      </c>
      <c r="F111" s="205" t="s">
        <v>174</v>
      </c>
      <c r="G111" s="206" t="s">
        <v>123</v>
      </c>
      <c r="H111" s="207">
        <v>2142.8000000000002</v>
      </c>
      <c r="I111" s="208"/>
      <c r="J111" s="209">
        <f>ROUND(I111*H111,2)</f>
        <v>0</v>
      </c>
      <c r="K111" s="205" t="s">
        <v>124</v>
      </c>
      <c r="L111" s="40"/>
      <c r="M111" s="210" t="s">
        <v>1</v>
      </c>
      <c r="N111" s="211" t="s">
        <v>41</v>
      </c>
      <c r="O111" s="76"/>
      <c r="P111" s="212">
        <f>O111*H111</f>
        <v>0</v>
      </c>
      <c r="Q111" s="212">
        <v>0.00199</v>
      </c>
      <c r="R111" s="212">
        <f>Q111*H111</f>
        <v>4.2641720000000003</v>
      </c>
      <c r="S111" s="212">
        <v>0</v>
      </c>
      <c r="T111" s="213">
        <f>S111*H111</f>
        <v>0</v>
      </c>
      <c r="AR111" s="14" t="s">
        <v>125</v>
      </c>
      <c r="AT111" s="14" t="s">
        <v>120</v>
      </c>
      <c r="AU111" s="14" t="s">
        <v>80</v>
      </c>
      <c r="AY111" s="14" t="s">
        <v>118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78</v>
      </c>
      <c r="BK111" s="214">
        <f>ROUND(I111*H111,2)</f>
        <v>0</v>
      </c>
      <c r="BL111" s="14" t="s">
        <v>125</v>
      </c>
      <c r="BM111" s="14" t="s">
        <v>175</v>
      </c>
    </row>
    <row r="112" s="1" customFormat="1">
      <c r="B112" s="35"/>
      <c r="C112" s="36"/>
      <c r="D112" s="215" t="s">
        <v>127</v>
      </c>
      <c r="E112" s="36"/>
      <c r="F112" s="216" t="s">
        <v>176</v>
      </c>
      <c r="G112" s="36"/>
      <c r="H112" s="36"/>
      <c r="I112" s="128"/>
      <c r="J112" s="36"/>
      <c r="K112" s="36"/>
      <c r="L112" s="40"/>
      <c r="M112" s="217"/>
      <c r="N112" s="76"/>
      <c r="O112" s="76"/>
      <c r="P112" s="76"/>
      <c r="Q112" s="76"/>
      <c r="R112" s="76"/>
      <c r="S112" s="76"/>
      <c r="T112" s="77"/>
      <c r="AT112" s="14" t="s">
        <v>127</v>
      </c>
      <c r="AU112" s="14" t="s">
        <v>80</v>
      </c>
    </row>
    <row r="113" s="11" customFormat="1">
      <c r="B113" s="218"/>
      <c r="C113" s="219"/>
      <c r="D113" s="215" t="s">
        <v>129</v>
      </c>
      <c r="E113" s="220" t="s">
        <v>1</v>
      </c>
      <c r="F113" s="221" t="s">
        <v>177</v>
      </c>
      <c r="G113" s="219"/>
      <c r="H113" s="222">
        <v>2142.8000000000002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129</v>
      </c>
      <c r="AU113" s="228" t="s">
        <v>80</v>
      </c>
      <c r="AV113" s="11" t="s">
        <v>80</v>
      </c>
      <c r="AW113" s="11" t="s">
        <v>32</v>
      </c>
      <c r="AX113" s="11" t="s">
        <v>78</v>
      </c>
      <c r="AY113" s="228" t="s">
        <v>118</v>
      </c>
    </row>
    <row r="114" s="1" customFormat="1" ht="16.5" customHeight="1">
      <c r="B114" s="35"/>
      <c r="C114" s="203" t="s">
        <v>178</v>
      </c>
      <c r="D114" s="203" t="s">
        <v>120</v>
      </c>
      <c r="E114" s="204" t="s">
        <v>179</v>
      </c>
      <c r="F114" s="205" t="s">
        <v>180</v>
      </c>
      <c r="G114" s="206" t="s">
        <v>123</v>
      </c>
      <c r="H114" s="207">
        <v>2142.8000000000002</v>
      </c>
      <c r="I114" s="208"/>
      <c r="J114" s="209">
        <f>ROUND(I114*H114,2)</f>
        <v>0</v>
      </c>
      <c r="K114" s="205" t="s">
        <v>124</v>
      </c>
      <c r="L114" s="40"/>
      <c r="M114" s="210" t="s">
        <v>1</v>
      </c>
      <c r="N114" s="211" t="s">
        <v>41</v>
      </c>
      <c r="O114" s="76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4" t="s">
        <v>125</v>
      </c>
      <c r="AT114" s="14" t="s">
        <v>120</v>
      </c>
      <c r="AU114" s="14" t="s">
        <v>80</v>
      </c>
      <c r="AY114" s="14" t="s">
        <v>118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78</v>
      </c>
      <c r="BK114" s="214">
        <f>ROUND(I114*H114,2)</f>
        <v>0</v>
      </c>
      <c r="BL114" s="14" t="s">
        <v>125</v>
      </c>
      <c r="BM114" s="14" t="s">
        <v>181</v>
      </c>
    </row>
    <row r="115" s="1" customFormat="1">
      <c r="B115" s="35"/>
      <c r="C115" s="36"/>
      <c r="D115" s="215" t="s">
        <v>127</v>
      </c>
      <c r="E115" s="36"/>
      <c r="F115" s="216" t="s">
        <v>182</v>
      </c>
      <c r="G115" s="36"/>
      <c r="H115" s="36"/>
      <c r="I115" s="128"/>
      <c r="J115" s="36"/>
      <c r="K115" s="36"/>
      <c r="L115" s="40"/>
      <c r="M115" s="217"/>
      <c r="N115" s="76"/>
      <c r="O115" s="76"/>
      <c r="P115" s="76"/>
      <c r="Q115" s="76"/>
      <c r="R115" s="76"/>
      <c r="S115" s="76"/>
      <c r="T115" s="77"/>
      <c r="AT115" s="14" t="s">
        <v>127</v>
      </c>
      <c r="AU115" s="14" t="s">
        <v>80</v>
      </c>
    </row>
    <row r="116" s="11" customFormat="1">
      <c r="B116" s="218"/>
      <c r="C116" s="219"/>
      <c r="D116" s="215" t="s">
        <v>129</v>
      </c>
      <c r="E116" s="220" t="s">
        <v>1</v>
      </c>
      <c r="F116" s="221" t="s">
        <v>177</v>
      </c>
      <c r="G116" s="219"/>
      <c r="H116" s="222">
        <v>2142.8000000000002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129</v>
      </c>
      <c r="AU116" s="228" t="s">
        <v>80</v>
      </c>
      <c r="AV116" s="11" t="s">
        <v>80</v>
      </c>
      <c r="AW116" s="11" t="s">
        <v>32</v>
      </c>
      <c r="AX116" s="11" t="s">
        <v>78</v>
      </c>
      <c r="AY116" s="228" t="s">
        <v>118</v>
      </c>
    </row>
    <row r="117" s="1" customFormat="1" ht="16.5" customHeight="1">
      <c r="B117" s="35"/>
      <c r="C117" s="203" t="s">
        <v>183</v>
      </c>
      <c r="D117" s="203" t="s">
        <v>120</v>
      </c>
      <c r="E117" s="204" t="s">
        <v>184</v>
      </c>
      <c r="F117" s="205" t="s">
        <v>185</v>
      </c>
      <c r="G117" s="206" t="s">
        <v>156</v>
      </c>
      <c r="H117" s="207">
        <v>1285.7000000000001</v>
      </c>
      <c r="I117" s="208"/>
      <c r="J117" s="209">
        <f>ROUND(I117*H117,2)</f>
        <v>0</v>
      </c>
      <c r="K117" s="205" t="s">
        <v>1</v>
      </c>
      <c r="L117" s="40"/>
      <c r="M117" s="210" t="s">
        <v>1</v>
      </c>
      <c r="N117" s="211" t="s">
        <v>41</v>
      </c>
      <c r="O117" s="76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4" t="s">
        <v>125</v>
      </c>
      <c r="AT117" s="14" t="s">
        <v>120</v>
      </c>
      <c r="AU117" s="14" t="s">
        <v>80</v>
      </c>
      <c r="AY117" s="14" t="s">
        <v>118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78</v>
      </c>
      <c r="BK117" s="214">
        <f>ROUND(I117*H117,2)</f>
        <v>0</v>
      </c>
      <c r="BL117" s="14" t="s">
        <v>125</v>
      </c>
      <c r="BM117" s="14" t="s">
        <v>186</v>
      </c>
    </row>
    <row r="118" s="1" customFormat="1">
      <c r="B118" s="35"/>
      <c r="C118" s="36"/>
      <c r="D118" s="215" t="s">
        <v>127</v>
      </c>
      <c r="E118" s="36"/>
      <c r="F118" s="216" t="s">
        <v>185</v>
      </c>
      <c r="G118" s="36"/>
      <c r="H118" s="36"/>
      <c r="I118" s="128"/>
      <c r="J118" s="36"/>
      <c r="K118" s="36"/>
      <c r="L118" s="40"/>
      <c r="M118" s="217"/>
      <c r="N118" s="76"/>
      <c r="O118" s="76"/>
      <c r="P118" s="76"/>
      <c r="Q118" s="76"/>
      <c r="R118" s="76"/>
      <c r="S118" s="76"/>
      <c r="T118" s="77"/>
      <c r="AT118" s="14" t="s">
        <v>127</v>
      </c>
      <c r="AU118" s="14" t="s">
        <v>80</v>
      </c>
    </row>
    <row r="119" s="11" customFormat="1">
      <c r="B119" s="218"/>
      <c r="C119" s="219"/>
      <c r="D119" s="215" t="s">
        <v>129</v>
      </c>
      <c r="E119" s="220" t="s">
        <v>1</v>
      </c>
      <c r="F119" s="221" t="s">
        <v>165</v>
      </c>
      <c r="G119" s="219"/>
      <c r="H119" s="222">
        <v>1285.7000000000001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129</v>
      </c>
      <c r="AU119" s="228" t="s">
        <v>80</v>
      </c>
      <c r="AV119" s="11" t="s">
        <v>80</v>
      </c>
      <c r="AW119" s="11" t="s">
        <v>32</v>
      </c>
      <c r="AX119" s="11" t="s">
        <v>78</v>
      </c>
      <c r="AY119" s="228" t="s">
        <v>118</v>
      </c>
    </row>
    <row r="120" s="1" customFormat="1" ht="16.5" customHeight="1">
      <c r="B120" s="35"/>
      <c r="C120" s="203" t="s">
        <v>187</v>
      </c>
      <c r="D120" s="203" t="s">
        <v>120</v>
      </c>
      <c r="E120" s="204" t="s">
        <v>188</v>
      </c>
      <c r="F120" s="205" t="s">
        <v>189</v>
      </c>
      <c r="G120" s="206" t="s">
        <v>156</v>
      </c>
      <c r="H120" s="207">
        <v>430.27199999999999</v>
      </c>
      <c r="I120" s="208"/>
      <c r="J120" s="209">
        <f>ROUND(I120*H120,2)</f>
        <v>0</v>
      </c>
      <c r="K120" s="205" t="s">
        <v>1</v>
      </c>
      <c r="L120" s="40"/>
      <c r="M120" s="210" t="s">
        <v>1</v>
      </c>
      <c r="N120" s="211" t="s">
        <v>41</v>
      </c>
      <c r="O120" s="7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4" t="s">
        <v>125</v>
      </c>
      <c r="AT120" s="14" t="s">
        <v>120</v>
      </c>
      <c r="AU120" s="14" t="s">
        <v>80</v>
      </c>
      <c r="AY120" s="14" t="s">
        <v>118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4" t="s">
        <v>78</v>
      </c>
      <c r="BK120" s="214">
        <f>ROUND(I120*H120,2)</f>
        <v>0</v>
      </c>
      <c r="BL120" s="14" t="s">
        <v>125</v>
      </c>
      <c r="BM120" s="14" t="s">
        <v>190</v>
      </c>
    </row>
    <row r="121" s="1" customFormat="1">
      <c r="B121" s="35"/>
      <c r="C121" s="36"/>
      <c r="D121" s="215" t="s">
        <v>127</v>
      </c>
      <c r="E121" s="36"/>
      <c r="F121" s="216" t="s">
        <v>191</v>
      </c>
      <c r="G121" s="36"/>
      <c r="H121" s="36"/>
      <c r="I121" s="128"/>
      <c r="J121" s="36"/>
      <c r="K121" s="36"/>
      <c r="L121" s="40"/>
      <c r="M121" s="217"/>
      <c r="N121" s="76"/>
      <c r="O121" s="76"/>
      <c r="P121" s="76"/>
      <c r="Q121" s="76"/>
      <c r="R121" s="76"/>
      <c r="S121" s="76"/>
      <c r="T121" s="77"/>
      <c r="AT121" s="14" t="s">
        <v>127</v>
      </c>
      <c r="AU121" s="14" t="s">
        <v>80</v>
      </c>
    </row>
    <row r="122" s="11" customFormat="1">
      <c r="B122" s="218"/>
      <c r="C122" s="219"/>
      <c r="D122" s="215" t="s">
        <v>129</v>
      </c>
      <c r="E122" s="220" t="s">
        <v>1</v>
      </c>
      <c r="F122" s="221" t="s">
        <v>192</v>
      </c>
      <c r="G122" s="219"/>
      <c r="H122" s="222">
        <v>430.27199999999999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129</v>
      </c>
      <c r="AU122" s="228" t="s">
        <v>80</v>
      </c>
      <c r="AV122" s="11" t="s">
        <v>80</v>
      </c>
      <c r="AW122" s="11" t="s">
        <v>32</v>
      </c>
      <c r="AX122" s="11" t="s">
        <v>78</v>
      </c>
      <c r="AY122" s="228" t="s">
        <v>118</v>
      </c>
    </row>
    <row r="123" s="1" customFormat="1" ht="16.5" customHeight="1">
      <c r="B123" s="35"/>
      <c r="C123" s="203" t="s">
        <v>193</v>
      </c>
      <c r="D123" s="203" t="s">
        <v>120</v>
      </c>
      <c r="E123" s="204" t="s">
        <v>194</v>
      </c>
      <c r="F123" s="205" t="s">
        <v>195</v>
      </c>
      <c r="G123" s="206" t="s">
        <v>156</v>
      </c>
      <c r="H123" s="207">
        <v>430.27199999999999</v>
      </c>
      <c r="I123" s="208"/>
      <c r="J123" s="209">
        <f>ROUND(I123*H123,2)</f>
        <v>0</v>
      </c>
      <c r="K123" s="205" t="s">
        <v>1</v>
      </c>
      <c r="L123" s="40"/>
      <c r="M123" s="210" t="s">
        <v>1</v>
      </c>
      <c r="N123" s="211" t="s">
        <v>41</v>
      </c>
      <c r="O123" s="76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4" t="s">
        <v>125</v>
      </c>
      <c r="AT123" s="14" t="s">
        <v>120</v>
      </c>
      <c r="AU123" s="14" t="s">
        <v>80</v>
      </c>
      <c r="AY123" s="14" t="s">
        <v>118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78</v>
      </c>
      <c r="BK123" s="214">
        <f>ROUND(I123*H123,2)</f>
        <v>0</v>
      </c>
      <c r="BL123" s="14" t="s">
        <v>125</v>
      </c>
      <c r="BM123" s="14" t="s">
        <v>196</v>
      </c>
    </row>
    <row r="124" s="1" customFormat="1">
      <c r="B124" s="35"/>
      <c r="C124" s="36"/>
      <c r="D124" s="215" t="s">
        <v>127</v>
      </c>
      <c r="E124" s="36"/>
      <c r="F124" s="216" t="s">
        <v>197</v>
      </c>
      <c r="G124" s="36"/>
      <c r="H124" s="36"/>
      <c r="I124" s="128"/>
      <c r="J124" s="36"/>
      <c r="K124" s="36"/>
      <c r="L124" s="40"/>
      <c r="M124" s="217"/>
      <c r="N124" s="76"/>
      <c r="O124" s="76"/>
      <c r="P124" s="76"/>
      <c r="Q124" s="76"/>
      <c r="R124" s="76"/>
      <c r="S124" s="76"/>
      <c r="T124" s="77"/>
      <c r="AT124" s="14" t="s">
        <v>127</v>
      </c>
      <c r="AU124" s="14" t="s">
        <v>80</v>
      </c>
    </row>
    <row r="125" s="11" customFormat="1">
      <c r="B125" s="218"/>
      <c r="C125" s="219"/>
      <c r="D125" s="215" t="s">
        <v>129</v>
      </c>
      <c r="E125" s="220" t="s">
        <v>1</v>
      </c>
      <c r="F125" s="221" t="s">
        <v>192</v>
      </c>
      <c r="G125" s="219"/>
      <c r="H125" s="222">
        <v>430.27199999999999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129</v>
      </c>
      <c r="AU125" s="228" t="s">
        <v>80</v>
      </c>
      <c r="AV125" s="11" t="s">
        <v>80</v>
      </c>
      <c r="AW125" s="11" t="s">
        <v>32</v>
      </c>
      <c r="AX125" s="11" t="s">
        <v>78</v>
      </c>
      <c r="AY125" s="228" t="s">
        <v>118</v>
      </c>
    </row>
    <row r="126" s="1" customFormat="1" ht="16.5" customHeight="1">
      <c r="B126" s="35"/>
      <c r="C126" s="203" t="s">
        <v>198</v>
      </c>
      <c r="D126" s="203" t="s">
        <v>120</v>
      </c>
      <c r="E126" s="204" t="s">
        <v>199</v>
      </c>
      <c r="F126" s="205" t="s">
        <v>200</v>
      </c>
      <c r="G126" s="206" t="s">
        <v>201</v>
      </c>
      <c r="H126" s="207">
        <v>946.59799999999996</v>
      </c>
      <c r="I126" s="208"/>
      <c r="J126" s="209">
        <f>ROUND(I126*H126,2)</f>
        <v>0</v>
      </c>
      <c r="K126" s="205" t="s">
        <v>202</v>
      </c>
      <c r="L126" s="40"/>
      <c r="M126" s="210" t="s">
        <v>1</v>
      </c>
      <c r="N126" s="211" t="s">
        <v>41</v>
      </c>
      <c r="O126" s="76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14" t="s">
        <v>125</v>
      </c>
      <c r="AT126" s="14" t="s">
        <v>120</v>
      </c>
      <c r="AU126" s="14" t="s">
        <v>80</v>
      </c>
      <c r="AY126" s="14" t="s">
        <v>118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4" t="s">
        <v>78</v>
      </c>
      <c r="BK126" s="214">
        <f>ROUND(I126*H126,2)</f>
        <v>0</v>
      </c>
      <c r="BL126" s="14" t="s">
        <v>125</v>
      </c>
      <c r="BM126" s="14" t="s">
        <v>203</v>
      </c>
    </row>
    <row r="127" s="1" customFormat="1">
      <c r="B127" s="35"/>
      <c r="C127" s="36"/>
      <c r="D127" s="215" t="s">
        <v>127</v>
      </c>
      <c r="E127" s="36"/>
      <c r="F127" s="216" t="s">
        <v>204</v>
      </c>
      <c r="G127" s="36"/>
      <c r="H127" s="36"/>
      <c r="I127" s="128"/>
      <c r="J127" s="36"/>
      <c r="K127" s="36"/>
      <c r="L127" s="40"/>
      <c r="M127" s="217"/>
      <c r="N127" s="76"/>
      <c r="O127" s="76"/>
      <c r="P127" s="76"/>
      <c r="Q127" s="76"/>
      <c r="R127" s="76"/>
      <c r="S127" s="76"/>
      <c r="T127" s="77"/>
      <c r="AT127" s="14" t="s">
        <v>127</v>
      </c>
      <c r="AU127" s="14" t="s">
        <v>80</v>
      </c>
    </row>
    <row r="128" s="11" customFormat="1">
      <c r="B128" s="218"/>
      <c r="C128" s="219"/>
      <c r="D128" s="215" t="s">
        <v>129</v>
      </c>
      <c r="E128" s="220" t="s">
        <v>1</v>
      </c>
      <c r="F128" s="221" t="s">
        <v>192</v>
      </c>
      <c r="G128" s="219"/>
      <c r="H128" s="222">
        <v>430.27199999999999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129</v>
      </c>
      <c r="AU128" s="228" t="s">
        <v>80</v>
      </c>
      <c r="AV128" s="11" t="s">
        <v>80</v>
      </c>
      <c r="AW128" s="11" t="s">
        <v>32</v>
      </c>
      <c r="AX128" s="11" t="s">
        <v>70</v>
      </c>
      <c r="AY128" s="228" t="s">
        <v>118</v>
      </c>
    </row>
    <row r="129" s="11" customFormat="1">
      <c r="B129" s="218"/>
      <c r="C129" s="219"/>
      <c r="D129" s="215" t="s">
        <v>129</v>
      </c>
      <c r="E129" s="220" t="s">
        <v>1</v>
      </c>
      <c r="F129" s="221" t="s">
        <v>205</v>
      </c>
      <c r="G129" s="219"/>
      <c r="H129" s="222">
        <v>946.59799999999996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129</v>
      </c>
      <c r="AU129" s="228" t="s">
        <v>80</v>
      </c>
      <c r="AV129" s="11" t="s">
        <v>80</v>
      </c>
      <c r="AW129" s="11" t="s">
        <v>32</v>
      </c>
      <c r="AX129" s="11" t="s">
        <v>78</v>
      </c>
      <c r="AY129" s="228" t="s">
        <v>118</v>
      </c>
    </row>
    <row r="130" s="1" customFormat="1" ht="16.5" customHeight="1">
      <c r="B130" s="35"/>
      <c r="C130" s="203" t="s">
        <v>8</v>
      </c>
      <c r="D130" s="203" t="s">
        <v>120</v>
      </c>
      <c r="E130" s="204" t="s">
        <v>206</v>
      </c>
      <c r="F130" s="205" t="s">
        <v>207</v>
      </c>
      <c r="G130" s="206" t="s">
        <v>156</v>
      </c>
      <c r="H130" s="207">
        <v>855.428</v>
      </c>
      <c r="I130" s="208"/>
      <c r="J130" s="209">
        <f>ROUND(I130*H130,2)</f>
        <v>0</v>
      </c>
      <c r="K130" s="205" t="s">
        <v>1</v>
      </c>
      <c r="L130" s="40"/>
      <c r="M130" s="210" t="s">
        <v>1</v>
      </c>
      <c r="N130" s="211" t="s">
        <v>41</v>
      </c>
      <c r="O130" s="76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14" t="s">
        <v>125</v>
      </c>
      <c r="AT130" s="14" t="s">
        <v>120</v>
      </c>
      <c r="AU130" s="14" t="s">
        <v>80</v>
      </c>
      <c r="AY130" s="14" t="s">
        <v>118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" t="s">
        <v>78</v>
      </c>
      <c r="BK130" s="214">
        <f>ROUND(I130*H130,2)</f>
        <v>0</v>
      </c>
      <c r="BL130" s="14" t="s">
        <v>125</v>
      </c>
      <c r="BM130" s="14" t="s">
        <v>208</v>
      </c>
    </row>
    <row r="131" s="1" customFormat="1">
      <c r="B131" s="35"/>
      <c r="C131" s="36"/>
      <c r="D131" s="215" t="s">
        <v>127</v>
      </c>
      <c r="E131" s="36"/>
      <c r="F131" s="216" t="s">
        <v>209</v>
      </c>
      <c r="G131" s="36"/>
      <c r="H131" s="36"/>
      <c r="I131" s="128"/>
      <c r="J131" s="36"/>
      <c r="K131" s="36"/>
      <c r="L131" s="40"/>
      <c r="M131" s="217"/>
      <c r="N131" s="76"/>
      <c r="O131" s="76"/>
      <c r="P131" s="76"/>
      <c r="Q131" s="76"/>
      <c r="R131" s="76"/>
      <c r="S131" s="76"/>
      <c r="T131" s="77"/>
      <c r="AT131" s="14" t="s">
        <v>127</v>
      </c>
      <c r="AU131" s="14" t="s">
        <v>80</v>
      </c>
    </row>
    <row r="132" s="11" customFormat="1">
      <c r="B132" s="218"/>
      <c r="C132" s="219"/>
      <c r="D132" s="215" t="s">
        <v>129</v>
      </c>
      <c r="E132" s="220" t="s">
        <v>1</v>
      </c>
      <c r="F132" s="221" t="s">
        <v>210</v>
      </c>
      <c r="G132" s="219"/>
      <c r="H132" s="222">
        <v>855.428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129</v>
      </c>
      <c r="AU132" s="228" t="s">
        <v>80</v>
      </c>
      <c r="AV132" s="11" t="s">
        <v>80</v>
      </c>
      <c r="AW132" s="11" t="s">
        <v>32</v>
      </c>
      <c r="AX132" s="11" t="s">
        <v>78</v>
      </c>
      <c r="AY132" s="228" t="s">
        <v>118</v>
      </c>
    </row>
    <row r="133" s="10" customFormat="1" ht="22.8" customHeight="1">
      <c r="B133" s="187"/>
      <c r="C133" s="188"/>
      <c r="D133" s="189" t="s">
        <v>69</v>
      </c>
      <c r="E133" s="201" t="s">
        <v>80</v>
      </c>
      <c r="F133" s="201" t="s">
        <v>211</v>
      </c>
      <c r="G133" s="188"/>
      <c r="H133" s="188"/>
      <c r="I133" s="191"/>
      <c r="J133" s="202">
        <f>BK133</f>
        <v>0</v>
      </c>
      <c r="K133" s="188"/>
      <c r="L133" s="193"/>
      <c r="M133" s="194"/>
      <c r="N133" s="195"/>
      <c r="O133" s="195"/>
      <c r="P133" s="196">
        <f>SUM(P134:P136)</f>
        <v>0</v>
      </c>
      <c r="Q133" s="195"/>
      <c r="R133" s="196">
        <f>SUM(R134:R136)</f>
        <v>1.296</v>
      </c>
      <c r="S133" s="195"/>
      <c r="T133" s="197">
        <f>SUM(T134:T136)</f>
        <v>0</v>
      </c>
      <c r="AR133" s="198" t="s">
        <v>78</v>
      </c>
      <c r="AT133" s="199" t="s">
        <v>69</v>
      </c>
      <c r="AU133" s="199" t="s">
        <v>78</v>
      </c>
      <c r="AY133" s="198" t="s">
        <v>118</v>
      </c>
      <c r="BK133" s="200">
        <f>SUM(BK134:BK136)</f>
        <v>0</v>
      </c>
    </row>
    <row r="134" s="1" customFormat="1" ht="16.5" customHeight="1">
      <c r="B134" s="35"/>
      <c r="C134" s="203" t="s">
        <v>212</v>
      </c>
      <c r="D134" s="203" t="s">
        <v>120</v>
      </c>
      <c r="E134" s="204" t="s">
        <v>213</v>
      </c>
      <c r="F134" s="205" t="s">
        <v>214</v>
      </c>
      <c r="G134" s="206" t="s">
        <v>123</v>
      </c>
      <c r="H134" s="207">
        <v>12</v>
      </c>
      <c r="I134" s="208"/>
      <c r="J134" s="209">
        <f>ROUND(I134*H134,2)</f>
        <v>0</v>
      </c>
      <c r="K134" s="205" t="s">
        <v>124</v>
      </c>
      <c r="L134" s="40"/>
      <c r="M134" s="210" t="s">
        <v>1</v>
      </c>
      <c r="N134" s="211" t="s">
        <v>41</v>
      </c>
      <c r="O134" s="76"/>
      <c r="P134" s="212">
        <f>O134*H134</f>
        <v>0</v>
      </c>
      <c r="Q134" s="212">
        <v>0.108</v>
      </c>
      <c r="R134" s="212">
        <f>Q134*H134</f>
        <v>1.296</v>
      </c>
      <c r="S134" s="212">
        <v>0</v>
      </c>
      <c r="T134" s="213">
        <f>S134*H134</f>
        <v>0</v>
      </c>
      <c r="AR134" s="14" t="s">
        <v>125</v>
      </c>
      <c r="AT134" s="14" t="s">
        <v>120</v>
      </c>
      <c r="AU134" s="14" t="s">
        <v>80</v>
      </c>
      <c r="AY134" s="14" t="s">
        <v>118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78</v>
      </c>
      <c r="BK134" s="214">
        <f>ROUND(I134*H134,2)</f>
        <v>0</v>
      </c>
      <c r="BL134" s="14" t="s">
        <v>125</v>
      </c>
      <c r="BM134" s="14" t="s">
        <v>215</v>
      </c>
    </row>
    <row r="135" s="1" customFormat="1">
      <c r="B135" s="35"/>
      <c r="C135" s="36"/>
      <c r="D135" s="215" t="s">
        <v>127</v>
      </c>
      <c r="E135" s="36"/>
      <c r="F135" s="216" t="s">
        <v>216</v>
      </c>
      <c r="G135" s="36"/>
      <c r="H135" s="36"/>
      <c r="I135" s="128"/>
      <c r="J135" s="36"/>
      <c r="K135" s="36"/>
      <c r="L135" s="40"/>
      <c r="M135" s="217"/>
      <c r="N135" s="76"/>
      <c r="O135" s="76"/>
      <c r="P135" s="76"/>
      <c r="Q135" s="76"/>
      <c r="R135" s="76"/>
      <c r="S135" s="76"/>
      <c r="T135" s="77"/>
      <c r="AT135" s="14" t="s">
        <v>127</v>
      </c>
      <c r="AU135" s="14" t="s">
        <v>80</v>
      </c>
    </row>
    <row r="136" s="11" customFormat="1">
      <c r="B136" s="218"/>
      <c r="C136" s="219"/>
      <c r="D136" s="215" t="s">
        <v>129</v>
      </c>
      <c r="E136" s="220" t="s">
        <v>1</v>
      </c>
      <c r="F136" s="221" t="s">
        <v>130</v>
      </c>
      <c r="G136" s="219"/>
      <c r="H136" s="222">
        <v>12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129</v>
      </c>
      <c r="AU136" s="228" t="s">
        <v>80</v>
      </c>
      <c r="AV136" s="11" t="s">
        <v>80</v>
      </c>
      <c r="AW136" s="11" t="s">
        <v>32</v>
      </c>
      <c r="AX136" s="11" t="s">
        <v>78</v>
      </c>
      <c r="AY136" s="228" t="s">
        <v>118</v>
      </c>
    </row>
    <row r="137" s="10" customFormat="1" ht="22.8" customHeight="1">
      <c r="B137" s="187"/>
      <c r="C137" s="188"/>
      <c r="D137" s="189" t="s">
        <v>69</v>
      </c>
      <c r="E137" s="201" t="s">
        <v>125</v>
      </c>
      <c r="F137" s="201" t="s">
        <v>217</v>
      </c>
      <c r="G137" s="188"/>
      <c r="H137" s="188"/>
      <c r="I137" s="191"/>
      <c r="J137" s="202">
        <f>BK137</f>
        <v>0</v>
      </c>
      <c r="K137" s="188"/>
      <c r="L137" s="193"/>
      <c r="M137" s="194"/>
      <c r="N137" s="195"/>
      <c r="O137" s="195"/>
      <c r="P137" s="196">
        <f>SUM(P138:P147)</f>
        <v>0</v>
      </c>
      <c r="Q137" s="195"/>
      <c r="R137" s="196">
        <f>SUM(R138:R147)</f>
        <v>813.54566943999998</v>
      </c>
      <c r="S137" s="195"/>
      <c r="T137" s="197">
        <f>SUM(T138:T147)</f>
        <v>0</v>
      </c>
      <c r="AR137" s="198" t="s">
        <v>78</v>
      </c>
      <c r="AT137" s="199" t="s">
        <v>69</v>
      </c>
      <c r="AU137" s="199" t="s">
        <v>78</v>
      </c>
      <c r="AY137" s="198" t="s">
        <v>118</v>
      </c>
      <c r="BK137" s="200">
        <f>SUM(BK138:BK147)</f>
        <v>0</v>
      </c>
    </row>
    <row r="138" s="1" customFormat="1" ht="16.5" customHeight="1">
      <c r="B138" s="35"/>
      <c r="C138" s="203" t="s">
        <v>218</v>
      </c>
      <c r="D138" s="203" t="s">
        <v>120</v>
      </c>
      <c r="E138" s="204" t="s">
        <v>219</v>
      </c>
      <c r="F138" s="205" t="s">
        <v>220</v>
      </c>
      <c r="G138" s="206" t="s">
        <v>156</v>
      </c>
      <c r="H138" s="207">
        <v>3.6299999999999999</v>
      </c>
      <c r="I138" s="208"/>
      <c r="J138" s="209">
        <f>ROUND(I138*H138,2)</f>
        <v>0</v>
      </c>
      <c r="K138" s="205" t="s">
        <v>124</v>
      </c>
      <c r="L138" s="40"/>
      <c r="M138" s="210" t="s">
        <v>1</v>
      </c>
      <c r="N138" s="211" t="s">
        <v>41</v>
      </c>
      <c r="O138" s="76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4" t="s">
        <v>125</v>
      </c>
      <c r="AT138" s="14" t="s">
        <v>120</v>
      </c>
      <c r="AU138" s="14" t="s">
        <v>80</v>
      </c>
      <c r="AY138" s="14" t="s">
        <v>118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78</v>
      </c>
      <c r="BK138" s="214">
        <f>ROUND(I138*H138,2)</f>
        <v>0</v>
      </c>
      <c r="BL138" s="14" t="s">
        <v>125</v>
      </c>
      <c r="BM138" s="14" t="s">
        <v>221</v>
      </c>
    </row>
    <row r="139" s="1" customFormat="1">
      <c r="B139" s="35"/>
      <c r="C139" s="36"/>
      <c r="D139" s="215" t="s">
        <v>127</v>
      </c>
      <c r="E139" s="36"/>
      <c r="F139" s="216" t="s">
        <v>222</v>
      </c>
      <c r="G139" s="36"/>
      <c r="H139" s="36"/>
      <c r="I139" s="128"/>
      <c r="J139" s="36"/>
      <c r="K139" s="36"/>
      <c r="L139" s="40"/>
      <c r="M139" s="217"/>
      <c r="N139" s="76"/>
      <c r="O139" s="76"/>
      <c r="P139" s="76"/>
      <c r="Q139" s="76"/>
      <c r="R139" s="76"/>
      <c r="S139" s="76"/>
      <c r="T139" s="77"/>
      <c r="AT139" s="14" t="s">
        <v>127</v>
      </c>
      <c r="AU139" s="14" t="s">
        <v>80</v>
      </c>
    </row>
    <row r="140" s="11" customFormat="1">
      <c r="B140" s="218"/>
      <c r="C140" s="219"/>
      <c r="D140" s="215" t="s">
        <v>129</v>
      </c>
      <c r="E140" s="220" t="s">
        <v>1</v>
      </c>
      <c r="F140" s="221" t="s">
        <v>223</v>
      </c>
      <c r="G140" s="219"/>
      <c r="H140" s="222">
        <v>3.6299999999999999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129</v>
      </c>
      <c r="AU140" s="228" t="s">
        <v>80</v>
      </c>
      <c r="AV140" s="11" t="s">
        <v>80</v>
      </c>
      <c r="AW140" s="11" t="s">
        <v>32</v>
      </c>
      <c r="AX140" s="11" t="s">
        <v>78</v>
      </c>
      <c r="AY140" s="228" t="s">
        <v>118</v>
      </c>
    </row>
    <row r="141" s="1" customFormat="1" ht="16.5" customHeight="1">
      <c r="B141" s="35"/>
      <c r="C141" s="203" t="s">
        <v>224</v>
      </c>
      <c r="D141" s="203" t="s">
        <v>120</v>
      </c>
      <c r="E141" s="204" t="s">
        <v>225</v>
      </c>
      <c r="F141" s="205" t="s">
        <v>226</v>
      </c>
      <c r="G141" s="206" t="s">
        <v>156</v>
      </c>
      <c r="H141" s="207">
        <v>430.27199999999999</v>
      </c>
      <c r="I141" s="208"/>
      <c r="J141" s="209">
        <f>ROUND(I141*H141,2)</f>
        <v>0</v>
      </c>
      <c r="K141" s="205" t="s">
        <v>1</v>
      </c>
      <c r="L141" s="40"/>
      <c r="M141" s="210" t="s">
        <v>1</v>
      </c>
      <c r="N141" s="211" t="s">
        <v>41</v>
      </c>
      <c r="O141" s="76"/>
      <c r="P141" s="212">
        <f>O141*H141</f>
        <v>0</v>
      </c>
      <c r="Q141" s="212">
        <v>1.8907700000000001</v>
      </c>
      <c r="R141" s="212">
        <f>Q141*H141</f>
        <v>813.54538944000001</v>
      </c>
      <c r="S141" s="212">
        <v>0</v>
      </c>
      <c r="T141" s="213">
        <f>S141*H141</f>
        <v>0</v>
      </c>
      <c r="AR141" s="14" t="s">
        <v>125</v>
      </c>
      <c r="AT141" s="14" t="s">
        <v>120</v>
      </c>
      <c r="AU141" s="14" t="s">
        <v>80</v>
      </c>
      <c r="AY141" s="14" t="s">
        <v>118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78</v>
      </c>
      <c r="BK141" s="214">
        <f>ROUND(I141*H141,2)</f>
        <v>0</v>
      </c>
      <c r="BL141" s="14" t="s">
        <v>125</v>
      </c>
      <c r="BM141" s="14" t="s">
        <v>227</v>
      </c>
    </row>
    <row r="142" s="1" customFormat="1">
      <c r="B142" s="35"/>
      <c r="C142" s="36"/>
      <c r="D142" s="215" t="s">
        <v>127</v>
      </c>
      <c r="E142" s="36"/>
      <c r="F142" s="216" t="s">
        <v>226</v>
      </c>
      <c r="G142" s="36"/>
      <c r="H142" s="36"/>
      <c r="I142" s="128"/>
      <c r="J142" s="36"/>
      <c r="K142" s="36"/>
      <c r="L142" s="40"/>
      <c r="M142" s="217"/>
      <c r="N142" s="76"/>
      <c r="O142" s="76"/>
      <c r="P142" s="76"/>
      <c r="Q142" s="76"/>
      <c r="R142" s="76"/>
      <c r="S142" s="76"/>
      <c r="T142" s="77"/>
      <c r="AT142" s="14" t="s">
        <v>127</v>
      </c>
      <c r="AU142" s="14" t="s">
        <v>80</v>
      </c>
    </row>
    <row r="143" s="11" customFormat="1">
      <c r="B143" s="218"/>
      <c r="C143" s="219"/>
      <c r="D143" s="215" t="s">
        <v>129</v>
      </c>
      <c r="E143" s="220" t="s">
        <v>1</v>
      </c>
      <c r="F143" s="221" t="s">
        <v>192</v>
      </c>
      <c r="G143" s="219"/>
      <c r="H143" s="222">
        <v>430.27199999999999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129</v>
      </c>
      <c r="AU143" s="228" t="s">
        <v>80</v>
      </c>
      <c r="AV143" s="11" t="s">
        <v>80</v>
      </c>
      <c r="AW143" s="11" t="s">
        <v>32</v>
      </c>
      <c r="AX143" s="11" t="s">
        <v>78</v>
      </c>
      <c r="AY143" s="228" t="s">
        <v>118</v>
      </c>
    </row>
    <row r="144" s="1" customFormat="1" ht="16.5" customHeight="1">
      <c r="B144" s="35"/>
      <c r="C144" s="203" t="s">
        <v>228</v>
      </c>
      <c r="D144" s="203" t="s">
        <v>120</v>
      </c>
      <c r="E144" s="204" t="s">
        <v>229</v>
      </c>
      <c r="F144" s="205" t="s">
        <v>230</v>
      </c>
      <c r="G144" s="206" t="s">
        <v>156</v>
      </c>
      <c r="H144" s="207">
        <v>3.7999999999999998</v>
      </c>
      <c r="I144" s="208"/>
      <c r="J144" s="209">
        <f>ROUND(I144*H144,2)</f>
        <v>0</v>
      </c>
      <c r="K144" s="205" t="s">
        <v>124</v>
      </c>
      <c r="L144" s="40"/>
      <c r="M144" s="210" t="s">
        <v>1</v>
      </c>
      <c r="N144" s="211" t="s">
        <v>41</v>
      </c>
      <c r="O144" s="76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14" t="s">
        <v>125</v>
      </c>
      <c r="AT144" s="14" t="s">
        <v>120</v>
      </c>
      <c r="AU144" s="14" t="s">
        <v>80</v>
      </c>
      <c r="AY144" s="14" t="s">
        <v>118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78</v>
      </c>
      <c r="BK144" s="214">
        <f>ROUND(I144*H144,2)</f>
        <v>0</v>
      </c>
      <c r="BL144" s="14" t="s">
        <v>125</v>
      </c>
      <c r="BM144" s="14" t="s">
        <v>231</v>
      </c>
    </row>
    <row r="145" s="1" customFormat="1">
      <c r="B145" s="35"/>
      <c r="C145" s="36"/>
      <c r="D145" s="215" t="s">
        <v>127</v>
      </c>
      <c r="E145" s="36"/>
      <c r="F145" s="216" t="s">
        <v>232</v>
      </c>
      <c r="G145" s="36"/>
      <c r="H145" s="36"/>
      <c r="I145" s="128"/>
      <c r="J145" s="36"/>
      <c r="K145" s="36"/>
      <c r="L145" s="40"/>
      <c r="M145" s="217"/>
      <c r="N145" s="76"/>
      <c r="O145" s="76"/>
      <c r="P145" s="76"/>
      <c r="Q145" s="76"/>
      <c r="R145" s="76"/>
      <c r="S145" s="76"/>
      <c r="T145" s="77"/>
      <c r="AT145" s="14" t="s">
        <v>127</v>
      </c>
      <c r="AU145" s="14" t="s">
        <v>80</v>
      </c>
    </row>
    <row r="146" s="1" customFormat="1" ht="16.5" customHeight="1">
      <c r="B146" s="35"/>
      <c r="C146" s="229" t="s">
        <v>233</v>
      </c>
      <c r="D146" s="229" t="s">
        <v>234</v>
      </c>
      <c r="E146" s="230" t="s">
        <v>235</v>
      </c>
      <c r="F146" s="231" t="s">
        <v>236</v>
      </c>
      <c r="G146" s="232" t="s">
        <v>237</v>
      </c>
      <c r="H146" s="233">
        <v>4</v>
      </c>
      <c r="I146" s="234"/>
      <c r="J146" s="235">
        <f>ROUND(I146*H146,2)</f>
        <v>0</v>
      </c>
      <c r="K146" s="231" t="s">
        <v>1</v>
      </c>
      <c r="L146" s="236"/>
      <c r="M146" s="237" t="s">
        <v>1</v>
      </c>
      <c r="N146" s="238" t="s">
        <v>41</v>
      </c>
      <c r="O146" s="76"/>
      <c r="P146" s="212">
        <f>O146*H146</f>
        <v>0</v>
      </c>
      <c r="Q146" s="212">
        <v>6.9999999999999994E-05</v>
      </c>
      <c r="R146" s="212">
        <f>Q146*H146</f>
        <v>0.00027999999999999998</v>
      </c>
      <c r="S146" s="212">
        <v>0</v>
      </c>
      <c r="T146" s="213">
        <f>S146*H146</f>
        <v>0</v>
      </c>
      <c r="AR146" s="14" t="s">
        <v>166</v>
      </c>
      <c r="AT146" s="14" t="s">
        <v>234</v>
      </c>
      <c r="AU146" s="14" t="s">
        <v>80</v>
      </c>
      <c r="AY146" s="14" t="s">
        <v>118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78</v>
      </c>
      <c r="BK146" s="214">
        <f>ROUND(I146*H146,2)</f>
        <v>0</v>
      </c>
      <c r="BL146" s="14" t="s">
        <v>125</v>
      </c>
      <c r="BM146" s="14" t="s">
        <v>238</v>
      </c>
    </row>
    <row r="147" s="1" customFormat="1">
      <c r="B147" s="35"/>
      <c r="C147" s="36"/>
      <c r="D147" s="215" t="s">
        <v>127</v>
      </c>
      <c r="E147" s="36"/>
      <c r="F147" s="216" t="s">
        <v>239</v>
      </c>
      <c r="G147" s="36"/>
      <c r="H147" s="36"/>
      <c r="I147" s="128"/>
      <c r="J147" s="36"/>
      <c r="K147" s="36"/>
      <c r="L147" s="40"/>
      <c r="M147" s="217"/>
      <c r="N147" s="76"/>
      <c r="O147" s="76"/>
      <c r="P147" s="76"/>
      <c r="Q147" s="76"/>
      <c r="R147" s="76"/>
      <c r="S147" s="76"/>
      <c r="T147" s="77"/>
      <c r="AT147" s="14" t="s">
        <v>127</v>
      </c>
      <c r="AU147" s="14" t="s">
        <v>80</v>
      </c>
    </row>
    <row r="148" s="10" customFormat="1" ht="22.8" customHeight="1">
      <c r="B148" s="187"/>
      <c r="C148" s="188"/>
      <c r="D148" s="189" t="s">
        <v>69</v>
      </c>
      <c r="E148" s="201" t="s">
        <v>148</v>
      </c>
      <c r="F148" s="201" t="s">
        <v>240</v>
      </c>
      <c r="G148" s="188"/>
      <c r="H148" s="188"/>
      <c r="I148" s="191"/>
      <c r="J148" s="202">
        <f>BK148</f>
        <v>0</v>
      </c>
      <c r="K148" s="188"/>
      <c r="L148" s="193"/>
      <c r="M148" s="194"/>
      <c r="N148" s="195"/>
      <c r="O148" s="195"/>
      <c r="P148" s="196">
        <f>SUM(P149:P162)</f>
        <v>0</v>
      </c>
      <c r="Q148" s="195"/>
      <c r="R148" s="196">
        <f>SUM(R149:R162)</f>
        <v>15.7176448</v>
      </c>
      <c r="S148" s="195"/>
      <c r="T148" s="197">
        <f>SUM(T149:T162)</f>
        <v>0</v>
      </c>
      <c r="AR148" s="198" t="s">
        <v>78</v>
      </c>
      <c r="AT148" s="199" t="s">
        <v>69</v>
      </c>
      <c r="AU148" s="199" t="s">
        <v>78</v>
      </c>
      <c r="AY148" s="198" t="s">
        <v>118</v>
      </c>
      <c r="BK148" s="200">
        <f>SUM(BK149:BK162)</f>
        <v>0</v>
      </c>
    </row>
    <row r="149" s="1" customFormat="1" ht="16.5" customHeight="1">
      <c r="B149" s="35"/>
      <c r="C149" s="203" t="s">
        <v>7</v>
      </c>
      <c r="D149" s="203" t="s">
        <v>120</v>
      </c>
      <c r="E149" s="204" t="s">
        <v>241</v>
      </c>
      <c r="F149" s="205" t="s">
        <v>242</v>
      </c>
      <c r="G149" s="206" t="s">
        <v>123</v>
      </c>
      <c r="H149" s="207">
        <v>42.079999999999998</v>
      </c>
      <c r="I149" s="208"/>
      <c r="J149" s="209">
        <f>ROUND(I149*H149,2)</f>
        <v>0</v>
      </c>
      <c r="K149" s="205" t="s">
        <v>1</v>
      </c>
      <c r="L149" s="40"/>
      <c r="M149" s="210" t="s">
        <v>1</v>
      </c>
      <c r="N149" s="211" t="s">
        <v>41</v>
      </c>
      <c r="O149" s="76"/>
      <c r="P149" s="212">
        <f>O149*H149</f>
        <v>0</v>
      </c>
      <c r="Q149" s="212">
        <v>0.27994000000000002</v>
      </c>
      <c r="R149" s="212">
        <f>Q149*H149</f>
        <v>11.779875200000001</v>
      </c>
      <c r="S149" s="212">
        <v>0</v>
      </c>
      <c r="T149" s="213">
        <f>S149*H149</f>
        <v>0</v>
      </c>
      <c r="AR149" s="14" t="s">
        <v>125</v>
      </c>
      <c r="AT149" s="14" t="s">
        <v>120</v>
      </c>
      <c r="AU149" s="14" t="s">
        <v>80</v>
      </c>
      <c r="AY149" s="14" t="s">
        <v>118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78</v>
      </c>
      <c r="BK149" s="214">
        <f>ROUND(I149*H149,2)</f>
        <v>0</v>
      </c>
      <c r="BL149" s="14" t="s">
        <v>125</v>
      </c>
      <c r="BM149" s="14" t="s">
        <v>243</v>
      </c>
    </row>
    <row r="150" s="1" customFormat="1">
      <c r="B150" s="35"/>
      <c r="C150" s="36"/>
      <c r="D150" s="215" t="s">
        <v>127</v>
      </c>
      <c r="E150" s="36"/>
      <c r="F150" s="216" t="s">
        <v>242</v>
      </c>
      <c r="G150" s="36"/>
      <c r="H150" s="36"/>
      <c r="I150" s="128"/>
      <c r="J150" s="36"/>
      <c r="K150" s="36"/>
      <c r="L150" s="40"/>
      <c r="M150" s="217"/>
      <c r="N150" s="76"/>
      <c r="O150" s="76"/>
      <c r="P150" s="76"/>
      <c r="Q150" s="76"/>
      <c r="R150" s="76"/>
      <c r="S150" s="76"/>
      <c r="T150" s="77"/>
      <c r="AT150" s="14" t="s">
        <v>127</v>
      </c>
      <c r="AU150" s="14" t="s">
        <v>80</v>
      </c>
    </row>
    <row r="151" s="11" customFormat="1">
      <c r="B151" s="218"/>
      <c r="C151" s="219"/>
      <c r="D151" s="215" t="s">
        <v>129</v>
      </c>
      <c r="E151" s="220" t="s">
        <v>1</v>
      </c>
      <c r="F151" s="221" t="s">
        <v>244</v>
      </c>
      <c r="G151" s="219"/>
      <c r="H151" s="222">
        <v>42.079999999999998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129</v>
      </c>
      <c r="AU151" s="228" t="s">
        <v>80</v>
      </c>
      <c r="AV151" s="11" t="s">
        <v>80</v>
      </c>
      <c r="AW151" s="11" t="s">
        <v>32</v>
      </c>
      <c r="AX151" s="11" t="s">
        <v>78</v>
      </c>
      <c r="AY151" s="228" t="s">
        <v>118</v>
      </c>
    </row>
    <row r="152" s="1" customFormat="1" ht="16.5" customHeight="1">
      <c r="B152" s="35"/>
      <c r="C152" s="203" t="s">
        <v>245</v>
      </c>
      <c r="D152" s="203" t="s">
        <v>120</v>
      </c>
      <c r="E152" s="204" t="s">
        <v>246</v>
      </c>
      <c r="F152" s="205" t="s">
        <v>247</v>
      </c>
      <c r="G152" s="206" t="s">
        <v>123</v>
      </c>
      <c r="H152" s="207">
        <v>21.039999999999999</v>
      </c>
      <c r="I152" s="208"/>
      <c r="J152" s="209">
        <f>ROUND(I152*H152,2)</f>
        <v>0</v>
      </c>
      <c r="K152" s="205" t="s">
        <v>1</v>
      </c>
      <c r="L152" s="40"/>
      <c r="M152" s="210" t="s">
        <v>1</v>
      </c>
      <c r="N152" s="211" t="s">
        <v>41</v>
      </c>
      <c r="O152" s="76"/>
      <c r="P152" s="212">
        <f>O152*H152</f>
        <v>0</v>
      </c>
      <c r="Q152" s="212">
        <v>0.18462999999999999</v>
      </c>
      <c r="R152" s="212">
        <f>Q152*H152</f>
        <v>3.8846151999999998</v>
      </c>
      <c r="S152" s="212">
        <v>0</v>
      </c>
      <c r="T152" s="213">
        <f>S152*H152</f>
        <v>0</v>
      </c>
      <c r="AR152" s="14" t="s">
        <v>125</v>
      </c>
      <c r="AT152" s="14" t="s">
        <v>120</v>
      </c>
      <c r="AU152" s="14" t="s">
        <v>80</v>
      </c>
      <c r="AY152" s="14" t="s">
        <v>118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4" t="s">
        <v>78</v>
      </c>
      <c r="BK152" s="214">
        <f>ROUND(I152*H152,2)</f>
        <v>0</v>
      </c>
      <c r="BL152" s="14" t="s">
        <v>125</v>
      </c>
      <c r="BM152" s="14" t="s">
        <v>248</v>
      </c>
    </row>
    <row r="153" s="1" customFormat="1">
      <c r="B153" s="35"/>
      <c r="C153" s="36"/>
      <c r="D153" s="215" t="s">
        <v>127</v>
      </c>
      <c r="E153" s="36"/>
      <c r="F153" s="216" t="s">
        <v>247</v>
      </c>
      <c r="G153" s="36"/>
      <c r="H153" s="36"/>
      <c r="I153" s="128"/>
      <c r="J153" s="36"/>
      <c r="K153" s="36"/>
      <c r="L153" s="40"/>
      <c r="M153" s="217"/>
      <c r="N153" s="76"/>
      <c r="O153" s="76"/>
      <c r="P153" s="76"/>
      <c r="Q153" s="76"/>
      <c r="R153" s="76"/>
      <c r="S153" s="76"/>
      <c r="T153" s="77"/>
      <c r="AT153" s="14" t="s">
        <v>127</v>
      </c>
      <c r="AU153" s="14" t="s">
        <v>80</v>
      </c>
    </row>
    <row r="154" s="11" customFormat="1">
      <c r="B154" s="218"/>
      <c r="C154" s="219"/>
      <c r="D154" s="215" t="s">
        <v>129</v>
      </c>
      <c r="E154" s="220" t="s">
        <v>1</v>
      </c>
      <c r="F154" s="221" t="s">
        <v>249</v>
      </c>
      <c r="G154" s="219"/>
      <c r="H154" s="222">
        <v>21.039999999999999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129</v>
      </c>
      <c r="AU154" s="228" t="s">
        <v>80</v>
      </c>
      <c r="AV154" s="11" t="s">
        <v>80</v>
      </c>
      <c r="AW154" s="11" t="s">
        <v>32</v>
      </c>
      <c r="AX154" s="11" t="s">
        <v>78</v>
      </c>
      <c r="AY154" s="228" t="s">
        <v>118</v>
      </c>
    </row>
    <row r="155" s="1" customFormat="1" ht="16.5" customHeight="1">
      <c r="B155" s="35"/>
      <c r="C155" s="203" t="s">
        <v>250</v>
      </c>
      <c r="D155" s="203" t="s">
        <v>120</v>
      </c>
      <c r="E155" s="204" t="s">
        <v>251</v>
      </c>
      <c r="F155" s="205" t="s">
        <v>252</v>
      </c>
      <c r="G155" s="206" t="s">
        <v>123</v>
      </c>
      <c r="H155" s="207">
        <v>21.039999999999999</v>
      </c>
      <c r="I155" s="208"/>
      <c r="J155" s="209">
        <f>ROUND(I155*H155,2)</f>
        <v>0</v>
      </c>
      <c r="K155" s="205" t="s">
        <v>162</v>
      </c>
      <c r="L155" s="40"/>
      <c r="M155" s="210" t="s">
        <v>1</v>
      </c>
      <c r="N155" s="211" t="s">
        <v>41</v>
      </c>
      <c r="O155" s="76"/>
      <c r="P155" s="212">
        <f>O155*H155</f>
        <v>0</v>
      </c>
      <c r="Q155" s="212">
        <v>0.00060999999999999997</v>
      </c>
      <c r="R155" s="212">
        <f>Q155*H155</f>
        <v>0.012834399999999999</v>
      </c>
      <c r="S155" s="212">
        <v>0</v>
      </c>
      <c r="T155" s="213">
        <f>S155*H155</f>
        <v>0</v>
      </c>
      <c r="AR155" s="14" t="s">
        <v>125</v>
      </c>
      <c r="AT155" s="14" t="s">
        <v>120</v>
      </c>
      <c r="AU155" s="14" t="s">
        <v>80</v>
      </c>
      <c r="AY155" s="14" t="s">
        <v>118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78</v>
      </c>
      <c r="BK155" s="214">
        <f>ROUND(I155*H155,2)</f>
        <v>0</v>
      </c>
      <c r="BL155" s="14" t="s">
        <v>125</v>
      </c>
      <c r="BM155" s="14" t="s">
        <v>253</v>
      </c>
    </row>
    <row r="156" s="1" customFormat="1">
      <c r="B156" s="35"/>
      <c r="C156" s="36"/>
      <c r="D156" s="215" t="s">
        <v>127</v>
      </c>
      <c r="E156" s="36"/>
      <c r="F156" s="216" t="s">
        <v>254</v>
      </c>
      <c r="G156" s="36"/>
      <c r="H156" s="36"/>
      <c r="I156" s="128"/>
      <c r="J156" s="36"/>
      <c r="K156" s="36"/>
      <c r="L156" s="40"/>
      <c r="M156" s="217"/>
      <c r="N156" s="76"/>
      <c r="O156" s="76"/>
      <c r="P156" s="76"/>
      <c r="Q156" s="76"/>
      <c r="R156" s="76"/>
      <c r="S156" s="76"/>
      <c r="T156" s="77"/>
      <c r="AT156" s="14" t="s">
        <v>127</v>
      </c>
      <c r="AU156" s="14" t="s">
        <v>80</v>
      </c>
    </row>
    <row r="157" s="11" customFormat="1">
      <c r="B157" s="218"/>
      <c r="C157" s="219"/>
      <c r="D157" s="215" t="s">
        <v>129</v>
      </c>
      <c r="E157" s="220" t="s">
        <v>1</v>
      </c>
      <c r="F157" s="221" t="s">
        <v>249</v>
      </c>
      <c r="G157" s="219"/>
      <c r="H157" s="222">
        <v>21.039999999999999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129</v>
      </c>
      <c r="AU157" s="228" t="s">
        <v>80</v>
      </c>
      <c r="AV157" s="11" t="s">
        <v>80</v>
      </c>
      <c r="AW157" s="11" t="s">
        <v>32</v>
      </c>
      <c r="AX157" s="11" t="s">
        <v>78</v>
      </c>
      <c r="AY157" s="228" t="s">
        <v>118</v>
      </c>
    </row>
    <row r="158" s="1" customFormat="1" ht="16.5" customHeight="1">
      <c r="B158" s="35"/>
      <c r="C158" s="203" t="s">
        <v>255</v>
      </c>
      <c r="D158" s="203" t="s">
        <v>120</v>
      </c>
      <c r="E158" s="204" t="s">
        <v>256</v>
      </c>
      <c r="F158" s="205" t="s">
        <v>257</v>
      </c>
      <c r="G158" s="206" t="s">
        <v>123</v>
      </c>
      <c r="H158" s="207">
        <v>21.039999999999999</v>
      </c>
      <c r="I158" s="208"/>
      <c r="J158" s="209">
        <f>ROUND(I158*H158,2)</f>
        <v>0</v>
      </c>
      <c r="K158" s="205" t="s">
        <v>162</v>
      </c>
      <c r="L158" s="40"/>
      <c r="M158" s="210" t="s">
        <v>1</v>
      </c>
      <c r="N158" s="211" t="s">
        <v>41</v>
      </c>
      <c r="O158" s="76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14" t="s">
        <v>125</v>
      </c>
      <c r="AT158" s="14" t="s">
        <v>120</v>
      </c>
      <c r="AU158" s="14" t="s">
        <v>80</v>
      </c>
      <c r="AY158" s="14" t="s">
        <v>118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78</v>
      </c>
      <c r="BK158" s="214">
        <f>ROUND(I158*H158,2)</f>
        <v>0</v>
      </c>
      <c r="BL158" s="14" t="s">
        <v>125</v>
      </c>
      <c r="BM158" s="14" t="s">
        <v>258</v>
      </c>
    </row>
    <row r="159" s="1" customFormat="1">
      <c r="B159" s="35"/>
      <c r="C159" s="36"/>
      <c r="D159" s="215" t="s">
        <v>127</v>
      </c>
      <c r="E159" s="36"/>
      <c r="F159" s="216" t="s">
        <v>259</v>
      </c>
      <c r="G159" s="36"/>
      <c r="H159" s="36"/>
      <c r="I159" s="128"/>
      <c r="J159" s="36"/>
      <c r="K159" s="36"/>
      <c r="L159" s="40"/>
      <c r="M159" s="217"/>
      <c r="N159" s="76"/>
      <c r="O159" s="76"/>
      <c r="P159" s="76"/>
      <c r="Q159" s="76"/>
      <c r="R159" s="76"/>
      <c r="S159" s="76"/>
      <c r="T159" s="77"/>
      <c r="AT159" s="14" t="s">
        <v>127</v>
      </c>
      <c r="AU159" s="14" t="s">
        <v>80</v>
      </c>
    </row>
    <row r="160" s="11" customFormat="1">
      <c r="B160" s="218"/>
      <c r="C160" s="219"/>
      <c r="D160" s="215" t="s">
        <v>129</v>
      </c>
      <c r="E160" s="220" t="s">
        <v>1</v>
      </c>
      <c r="F160" s="221" t="s">
        <v>249</v>
      </c>
      <c r="G160" s="219"/>
      <c r="H160" s="222">
        <v>21.039999999999999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129</v>
      </c>
      <c r="AU160" s="228" t="s">
        <v>80</v>
      </c>
      <c r="AV160" s="11" t="s">
        <v>80</v>
      </c>
      <c r="AW160" s="11" t="s">
        <v>32</v>
      </c>
      <c r="AX160" s="11" t="s">
        <v>78</v>
      </c>
      <c r="AY160" s="228" t="s">
        <v>118</v>
      </c>
    </row>
    <row r="161" s="1" customFormat="1" ht="16.5" customHeight="1">
      <c r="B161" s="35"/>
      <c r="C161" s="203" t="s">
        <v>260</v>
      </c>
      <c r="D161" s="203" t="s">
        <v>120</v>
      </c>
      <c r="E161" s="204" t="s">
        <v>261</v>
      </c>
      <c r="F161" s="205" t="s">
        <v>262</v>
      </c>
      <c r="G161" s="206" t="s">
        <v>145</v>
      </c>
      <c r="H161" s="207">
        <v>11.199999999999999</v>
      </c>
      <c r="I161" s="208"/>
      <c r="J161" s="209">
        <f>ROUND(I161*H161,2)</f>
        <v>0</v>
      </c>
      <c r="K161" s="205" t="s">
        <v>202</v>
      </c>
      <c r="L161" s="40"/>
      <c r="M161" s="210" t="s">
        <v>1</v>
      </c>
      <c r="N161" s="211" t="s">
        <v>41</v>
      </c>
      <c r="O161" s="76"/>
      <c r="P161" s="212">
        <f>O161*H161</f>
        <v>0</v>
      </c>
      <c r="Q161" s="212">
        <v>0.0035999999999999999</v>
      </c>
      <c r="R161" s="212">
        <f>Q161*H161</f>
        <v>0.040319999999999995</v>
      </c>
      <c r="S161" s="212">
        <v>0</v>
      </c>
      <c r="T161" s="213">
        <f>S161*H161</f>
        <v>0</v>
      </c>
      <c r="AR161" s="14" t="s">
        <v>125</v>
      </c>
      <c r="AT161" s="14" t="s">
        <v>120</v>
      </c>
      <c r="AU161" s="14" t="s">
        <v>80</v>
      </c>
      <c r="AY161" s="14" t="s">
        <v>118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78</v>
      </c>
      <c r="BK161" s="214">
        <f>ROUND(I161*H161,2)</f>
        <v>0</v>
      </c>
      <c r="BL161" s="14" t="s">
        <v>125</v>
      </c>
      <c r="BM161" s="14" t="s">
        <v>263</v>
      </c>
    </row>
    <row r="162" s="1" customFormat="1">
      <c r="B162" s="35"/>
      <c r="C162" s="36"/>
      <c r="D162" s="215" t="s">
        <v>127</v>
      </c>
      <c r="E162" s="36"/>
      <c r="F162" s="216" t="s">
        <v>264</v>
      </c>
      <c r="G162" s="36"/>
      <c r="H162" s="36"/>
      <c r="I162" s="128"/>
      <c r="J162" s="36"/>
      <c r="K162" s="36"/>
      <c r="L162" s="40"/>
      <c r="M162" s="217"/>
      <c r="N162" s="76"/>
      <c r="O162" s="76"/>
      <c r="P162" s="76"/>
      <c r="Q162" s="76"/>
      <c r="R162" s="76"/>
      <c r="S162" s="76"/>
      <c r="T162" s="77"/>
      <c r="AT162" s="14" t="s">
        <v>127</v>
      </c>
      <c r="AU162" s="14" t="s">
        <v>80</v>
      </c>
    </row>
    <row r="163" s="10" customFormat="1" ht="22.8" customHeight="1">
      <c r="B163" s="187"/>
      <c r="C163" s="188"/>
      <c r="D163" s="189" t="s">
        <v>69</v>
      </c>
      <c r="E163" s="201" t="s">
        <v>166</v>
      </c>
      <c r="F163" s="201" t="s">
        <v>265</v>
      </c>
      <c r="G163" s="188"/>
      <c r="H163" s="188"/>
      <c r="I163" s="191"/>
      <c r="J163" s="202">
        <f>BK163</f>
        <v>0</v>
      </c>
      <c r="K163" s="188"/>
      <c r="L163" s="193"/>
      <c r="M163" s="194"/>
      <c r="N163" s="195"/>
      <c r="O163" s="195"/>
      <c r="P163" s="196">
        <f>SUM(P164:P243)</f>
        <v>0</v>
      </c>
      <c r="Q163" s="195"/>
      <c r="R163" s="196">
        <f>SUM(R164:R243)</f>
        <v>13.632246060000002</v>
      </c>
      <c r="S163" s="195"/>
      <c r="T163" s="197">
        <f>SUM(T164:T243)</f>
        <v>0</v>
      </c>
      <c r="AR163" s="198" t="s">
        <v>78</v>
      </c>
      <c r="AT163" s="199" t="s">
        <v>69</v>
      </c>
      <c r="AU163" s="199" t="s">
        <v>78</v>
      </c>
      <c r="AY163" s="198" t="s">
        <v>118</v>
      </c>
      <c r="BK163" s="200">
        <f>SUM(BK164:BK243)</f>
        <v>0</v>
      </c>
    </row>
    <row r="164" s="1" customFormat="1" ht="16.5" customHeight="1">
      <c r="B164" s="35"/>
      <c r="C164" s="203" t="s">
        <v>266</v>
      </c>
      <c r="D164" s="203" t="s">
        <v>120</v>
      </c>
      <c r="E164" s="204" t="s">
        <v>267</v>
      </c>
      <c r="F164" s="205" t="s">
        <v>268</v>
      </c>
      <c r="G164" s="206" t="s">
        <v>145</v>
      </c>
      <c r="H164" s="207">
        <v>794.60000000000002</v>
      </c>
      <c r="I164" s="208"/>
      <c r="J164" s="209">
        <f>ROUND(I164*H164,2)</f>
        <v>0</v>
      </c>
      <c r="K164" s="205" t="s">
        <v>1</v>
      </c>
      <c r="L164" s="40"/>
      <c r="M164" s="210" t="s">
        <v>1</v>
      </c>
      <c r="N164" s="211" t="s">
        <v>41</v>
      </c>
      <c r="O164" s="76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4" t="s">
        <v>125</v>
      </c>
      <c r="AT164" s="14" t="s">
        <v>120</v>
      </c>
      <c r="AU164" s="14" t="s">
        <v>80</v>
      </c>
      <c r="AY164" s="14" t="s">
        <v>118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78</v>
      </c>
      <c r="BK164" s="214">
        <f>ROUND(I164*H164,2)</f>
        <v>0</v>
      </c>
      <c r="BL164" s="14" t="s">
        <v>125</v>
      </c>
      <c r="BM164" s="14" t="s">
        <v>269</v>
      </c>
    </row>
    <row r="165" s="1" customFormat="1">
      <c r="B165" s="35"/>
      <c r="C165" s="36"/>
      <c r="D165" s="215" t="s">
        <v>127</v>
      </c>
      <c r="E165" s="36"/>
      <c r="F165" s="216" t="s">
        <v>268</v>
      </c>
      <c r="G165" s="36"/>
      <c r="H165" s="36"/>
      <c r="I165" s="128"/>
      <c r="J165" s="36"/>
      <c r="K165" s="36"/>
      <c r="L165" s="40"/>
      <c r="M165" s="217"/>
      <c r="N165" s="76"/>
      <c r="O165" s="76"/>
      <c r="P165" s="76"/>
      <c r="Q165" s="76"/>
      <c r="R165" s="76"/>
      <c r="S165" s="76"/>
      <c r="T165" s="77"/>
      <c r="AT165" s="14" t="s">
        <v>127</v>
      </c>
      <c r="AU165" s="14" t="s">
        <v>80</v>
      </c>
    </row>
    <row r="166" s="1" customFormat="1" ht="22.5" customHeight="1">
      <c r="B166" s="35"/>
      <c r="C166" s="229" t="s">
        <v>270</v>
      </c>
      <c r="D166" s="229" t="s">
        <v>234</v>
      </c>
      <c r="E166" s="230" t="s">
        <v>271</v>
      </c>
      <c r="F166" s="231" t="s">
        <v>272</v>
      </c>
      <c r="G166" s="232" t="s">
        <v>145</v>
      </c>
      <c r="H166" s="233">
        <v>796.39999999999998</v>
      </c>
      <c r="I166" s="234"/>
      <c r="J166" s="235">
        <f>ROUND(I166*H166,2)</f>
        <v>0</v>
      </c>
      <c r="K166" s="231" t="s">
        <v>1</v>
      </c>
      <c r="L166" s="236"/>
      <c r="M166" s="237" t="s">
        <v>1</v>
      </c>
      <c r="N166" s="238" t="s">
        <v>41</v>
      </c>
      <c r="O166" s="76"/>
      <c r="P166" s="212">
        <f>O166*H166</f>
        <v>0</v>
      </c>
      <c r="Q166" s="212">
        <v>0.0038</v>
      </c>
      <c r="R166" s="212">
        <f>Q166*H166</f>
        <v>3.0263200000000001</v>
      </c>
      <c r="S166" s="212">
        <v>0</v>
      </c>
      <c r="T166" s="213">
        <f>S166*H166</f>
        <v>0</v>
      </c>
      <c r="AR166" s="14" t="s">
        <v>166</v>
      </c>
      <c r="AT166" s="14" t="s">
        <v>234</v>
      </c>
      <c r="AU166" s="14" t="s">
        <v>80</v>
      </c>
      <c r="AY166" s="14" t="s">
        <v>118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" t="s">
        <v>78</v>
      </c>
      <c r="BK166" s="214">
        <f>ROUND(I166*H166,2)</f>
        <v>0</v>
      </c>
      <c r="BL166" s="14" t="s">
        <v>125</v>
      </c>
      <c r="BM166" s="14" t="s">
        <v>273</v>
      </c>
    </row>
    <row r="167" s="1" customFormat="1">
      <c r="B167" s="35"/>
      <c r="C167" s="36"/>
      <c r="D167" s="215" t="s">
        <v>127</v>
      </c>
      <c r="E167" s="36"/>
      <c r="F167" s="216" t="s">
        <v>274</v>
      </c>
      <c r="G167" s="36"/>
      <c r="H167" s="36"/>
      <c r="I167" s="128"/>
      <c r="J167" s="36"/>
      <c r="K167" s="36"/>
      <c r="L167" s="40"/>
      <c r="M167" s="217"/>
      <c r="N167" s="76"/>
      <c r="O167" s="76"/>
      <c r="P167" s="76"/>
      <c r="Q167" s="76"/>
      <c r="R167" s="76"/>
      <c r="S167" s="76"/>
      <c r="T167" s="77"/>
      <c r="AT167" s="14" t="s">
        <v>127</v>
      </c>
      <c r="AU167" s="14" t="s">
        <v>80</v>
      </c>
    </row>
    <row r="168" s="1" customFormat="1" ht="22.5" customHeight="1">
      <c r="B168" s="35"/>
      <c r="C168" s="229" t="s">
        <v>275</v>
      </c>
      <c r="D168" s="229" t="s">
        <v>234</v>
      </c>
      <c r="E168" s="230" t="s">
        <v>276</v>
      </c>
      <c r="F168" s="231" t="s">
        <v>277</v>
      </c>
      <c r="G168" s="232" t="s">
        <v>145</v>
      </c>
      <c r="H168" s="233">
        <v>72.700000000000003</v>
      </c>
      <c r="I168" s="234"/>
      <c r="J168" s="235">
        <f>ROUND(I168*H168,2)</f>
        <v>0</v>
      </c>
      <c r="K168" s="231" t="s">
        <v>124</v>
      </c>
      <c r="L168" s="236"/>
      <c r="M168" s="237" t="s">
        <v>1</v>
      </c>
      <c r="N168" s="238" t="s">
        <v>41</v>
      </c>
      <c r="O168" s="76"/>
      <c r="P168" s="212">
        <f>O168*H168</f>
        <v>0</v>
      </c>
      <c r="Q168" s="212">
        <v>0.0146</v>
      </c>
      <c r="R168" s="212">
        <f>Q168*H168</f>
        <v>1.06142</v>
      </c>
      <c r="S168" s="212">
        <v>0</v>
      </c>
      <c r="T168" s="213">
        <f>S168*H168</f>
        <v>0</v>
      </c>
      <c r="AR168" s="14" t="s">
        <v>166</v>
      </c>
      <c r="AT168" s="14" t="s">
        <v>234</v>
      </c>
      <c r="AU168" s="14" t="s">
        <v>80</v>
      </c>
      <c r="AY168" s="14" t="s">
        <v>118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78</v>
      </c>
      <c r="BK168" s="214">
        <f>ROUND(I168*H168,2)</f>
        <v>0</v>
      </c>
      <c r="BL168" s="14" t="s">
        <v>125</v>
      </c>
      <c r="BM168" s="14" t="s">
        <v>278</v>
      </c>
    </row>
    <row r="169" s="1" customFormat="1">
      <c r="B169" s="35"/>
      <c r="C169" s="36"/>
      <c r="D169" s="215" t="s">
        <v>127</v>
      </c>
      <c r="E169" s="36"/>
      <c r="F169" s="216" t="s">
        <v>279</v>
      </c>
      <c r="G169" s="36"/>
      <c r="H169" s="36"/>
      <c r="I169" s="128"/>
      <c r="J169" s="36"/>
      <c r="K169" s="36"/>
      <c r="L169" s="40"/>
      <c r="M169" s="217"/>
      <c r="N169" s="76"/>
      <c r="O169" s="76"/>
      <c r="P169" s="76"/>
      <c r="Q169" s="76"/>
      <c r="R169" s="76"/>
      <c r="S169" s="76"/>
      <c r="T169" s="77"/>
      <c r="AT169" s="14" t="s">
        <v>127</v>
      </c>
      <c r="AU169" s="14" t="s">
        <v>80</v>
      </c>
    </row>
    <row r="170" s="11" customFormat="1">
      <c r="B170" s="218"/>
      <c r="C170" s="219"/>
      <c r="D170" s="215" t="s">
        <v>129</v>
      </c>
      <c r="E170" s="220" t="s">
        <v>1</v>
      </c>
      <c r="F170" s="221" t="s">
        <v>280</v>
      </c>
      <c r="G170" s="219"/>
      <c r="H170" s="222">
        <v>72.700000000000003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129</v>
      </c>
      <c r="AU170" s="228" t="s">
        <v>80</v>
      </c>
      <c r="AV170" s="11" t="s">
        <v>80</v>
      </c>
      <c r="AW170" s="11" t="s">
        <v>32</v>
      </c>
      <c r="AX170" s="11" t="s">
        <v>78</v>
      </c>
      <c r="AY170" s="228" t="s">
        <v>118</v>
      </c>
    </row>
    <row r="171" s="1" customFormat="1" ht="16.5" customHeight="1">
      <c r="B171" s="35"/>
      <c r="C171" s="203" t="s">
        <v>281</v>
      </c>
      <c r="D171" s="203" t="s">
        <v>120</v>
      </c>
      <c r="E171" s="204" t="s">
        <v>282</v>
      </c>
      <c r="F171" s="205" t="s">
        <v>283</v>
      </c>
      <c r="G171" s="206" t="s">
        <v>237</v>
      </c>
      <c r="H171" s="207">
        <v>4</v>
      </c>
      <c r="I171" s="208"/>
      <c r="J171" s="209">
        <f>ROUND(I171*H171,2)</f>
        <v>0</v>
      </c>
      <c r="K171" s="205" t="s">
        <v>162</v>
      </c>
      <c r="L171" s="40"/>
      <c r="M171" s="210" t="s">
        <v>1</v>
      </c>
      <c r="N171" s="211" t="s">
        <v>41</v>
      </c>
      <c r="O171" s="76"/>
      <c r="P171" s="212">
        <f>O171*H171</f>
        <v>0</v>
      </c>
      <c r="Q171" s="212">
        <v>0.0016299999999999999</v>
      </c>
      <c r="R171" s="212">
        <f>Q171*H171</f>
        <v>0.0065199999999999998</v>
      </c>
      <c r="S171" s="212">
        <v>0</v>
      </c>
      <c r="T171" s="213">
        <f>S171*H171</f>
        <v>0</v>
      </c>
      <c r="AR171" s="14" t="s">
        <v>125</v>
      </c>
      <c r="AT171" s="14" t="s">
        <v>120</v>
      </c>
      <c r="AU171" s="14" t="s">
        <v>80</v>
      </c>
      <c r="AY171" s="14" t="s">
        <v>118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78</v>
      </c>
      <c r="BK171" s="214">
        <f>ROUND(I171*H171,2)</f>
        <v>0</v>
      </c>
      <c r="BL171" s="14" t="s">
        <v>125</v>
      </c>
      <c r="BM171" s="14" t="s">
        <v>284</v>
      </c>
    </row>
    <row r="172" s="1" customFormat="1">
      <c r="B172" s="35"/>
      <c r="C172" s="36"/>
      <c r="D172" s="215" t="s">
        <v>127</v>
      </c>
      <c r="E172" s="36"/>
      <c r="F172" s="216" t="s">
        <v>285</v>
      </c>
      <c r="G172" s="36"/>
      <c r="H172" s="36"/>
      <c r="I172" s="128"/>
      <c r="J172" s="36"/>
      <c r="K172" s="36"/>
      <c r="L172" s="40"/>
      <c r="M172" s="217"/>
      <c r="N172" s="76"/>
      <c r="O172" s="76"/>
      <c r="P172" s="76"/>
      <c r="Q172" s="76"/>
      <c r="R172" s="76"/>
      <c r="S172" s="76"/>
      <c r="T172" s="77"/>
      <c r="AT172" s="14" t="s">
        <v>127</v>
      </c>
      <c r="AU172" s="14" t="s">
        <v>80</v>
      </c>
    </row>
    <row r="173" s="1" customFormat="1" ht="16.5" customHeight="1">
      <c r="B173" s="35"/>
      <c r="C173" s="203" t="s">
        <v>286</v>
      </c>
      <c r="D173" s="203" t="s">
        <v>120</v>
      </c>
      <c r="E173" s="204" t="s">
        <v>287</v>
      </c>
      <c r="F173" s="205" t="s">
        <v>288</v>
      </c>
      <c r="G173" s="206" t="s">
        <v>145</v>
      </c>
      <c r="H173" s="207">
        <v>794.60000000000002</v>
      </c>
      <c r="I173" s="208"/>
      <c r="J173" s="209">
        <f>ROUND(I173*H173,2)</f>
        <v>0</v>
      </c>
      <c r="K173" s="205" t="s">
        <v>162</v>
      </c>
      <c r="L173" s="40"/>
      <c r="M173" s="210" t="s">
        <v>1</v>
      </c>
      <c r="N173" s="211" t="s">
        <v>41</v>
      </c>
      <c r="O173" s="76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14" t="s">
        <v>125</v>
      </c>
      <c r="AT173" s="14" t="s">
        <v>120</v>
      </c>
      <c r="AU173" s="14" t="s">
        <v>80</v>
      </c>
      <c r="AY173" s="14" t="s">
        <v>118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78</v>
      </c>
      <c r="BK173" s="214">
        <f>ROUND(I173*H173,2)</f>
        <v>0</v>
      </c>
      <c r="BL173" s="14" t="s">
        <v>125</v>
      </c>
      <c r="BM173" s="14" t="s">
        <v>289</v>
      </c>
    </row>
    <row r="174" s="1" customFormat="1">
      <c r="B174" s="35"/>
      <c r="C174" s="36"/>
      <c r="D174" s="215" t="s">
        <v>127</v>
      </c>
      <c r="E174" s="36"/>
      <c r="F174" s="216" t="s">
        <v>290</v>
      </c>
      <c r="G174" s="36"/>
      <c r="H174" s="36"/>
      <c r="I174" s="128"/>
      <c r="J174" s="36"/>
      <c r="K174" s="36"/>
      <c r="L174" s="40"/>
      <c r="M174" s="217"/>
      <c r="N174" s="76"/>
      <c r="O174" s="76"/>
      <c r="P174" s="76"/>
      <c r="Q174" s="76"/>
      <c r="R174" s="76"/>
      <c r="S174" s="76"/>
      <c r="T174" s="77"/>
      <c r="AT174" s="14" t="s">
        <v>127</v>
      </c>
      <c r="AU174" s="14" t="s">
        <v>80</v>
      </c>
    </row>
    <row r="175" s="1" customFormat="1" ht="16.5" customHeight="1">
      <c r="B175" s="35"/>
      <c r="C175" s="229" t="s">
        <v>291</v>
      </c>
      <c r="D175" s="229" t="s">
        <v>234</v>
      </c>
      <c r="E175" s="230" t="s">
        <v>292</v>
      </c>
      <c r="F175" s="231" t="s">
        <v>293</v>
      </c>
      <c r="G175" s="232" t="s">
        <v>237</v>
      </c>
      <c r="H175" s="233">
        <v>66.400000000000006</v>
      </c>
      <c r="I175" s="234"/>
      <c r="J175" s="235">
        <f>ROUND(I175*H175,2)</f>
        <v>0</v>
      </c>
      <c r="K175" s="231" t="s">
        <v>162</v>
      </c>
      <c r="L175" s="236"/>
      <c r="M175" s="237" t="s">
        <v>1</v>
      </c>
      <c r="N175" s="238" t="s">
        <v>41</v>
      </c>
      <c r="O175" s="76"/>
      <c r="P175" s="212">
        <f>O175*H175</f>
        <v>0</v>
      </c>
      <c r="Q175" s="212">
        <v>0.00072000000000000005</v>
      </c>
      <c r="R175" s="212">
        <f>Q175*H175</f>
        <v>0.04780800000000001</v>
      </c>
      <c r="S175" s="212">
        <v>0</v>
      </c>
      <c r="T175" s="213">
        <f>S175*H175</f>
        <v>0</v>
      </c>
      <c r="AR175" s="14" t="s">
        <v>166</v>
      </c>
      <c r="AT175" s="14" t="s">
        <v>234</v>
      </c>
      <c r="AU175" s="14" t="s">
        <v>80</v>
      </c>
      <c r="AY175" s="14" t="s">
        <v>118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78</v>
      </c>
      <c r="BK175" s="214">
        <f>ROUND(I175*H175,2)</f>
        <v>0</v>
      </c>
      <c r="BL175" s="14" t="s">
        <v>125</v>
      </c>
      <c r="BM175" s="14" t="s">
        <v>294</v>
      </c>
    </row>
    <row r="176" s="1" customFormat="1">
      <c r="B176" s="35"/>
      <c r="C176" s="36"/>
      <c r="D176" s="215" t="s">
        <v>127</v>
      </c>
      <c r="E176" s="36"/>
      <c r="F176" s="216" t="s">
        <v>295</v>
      </c>
      <c r="G176" s="36"/>
      <c r="H176" s="36"/>
      <c r="I176" s="128"/>
      <c r="J176" s="36"/>
      <c r="K176" s="36"/>
      <c r="L176" s="40"/>
      <c r="M176" s="217"/>
      <c r="N176" s="76"/>
      <c r="O176" s="76"/>
      <c r="P176" s="76"/>
      <c r="Q176" s="76"/>
      <c r="R176" s="76"/>
      <c r="S176" s="76"/>
      <c r="T176" s="77"/>
      <c r="AT176" s="14" t="s">
        <v>127</v>
      </c>
      <c r="AU176" s="14" t="s">
        <v>80</v>
      </c>
    </row>
    <row r="177" s="11" customFormat="1">
      <c r="B177" s="218"/>
      <c r="C177" s="219"/>
      <c r="D177" s="215" t="s">
        <v>129</v>
      </c>
      <c r="E177" s="220" t="s">
        <v>1</v>
      </c>
      <c r="F177" s="221" t="s">
        <v>296</v>
      </c>
      <c r="G177" s="219"/>
      <c r="H177" s="222">
        <v>66.400000000000006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129</v>
      </c>
      <c r="AU177" s="228" t="s">
        <v>80</v>
      </c>
      <c r="AV177" s="11" t="s">
        <v>80</v>
      </c>
      <c r="AW177" s="11" t="s">
        <v>32</v>
      </c>
      <c r="AX177" s="11" t="s">
        <v>78</v>
      </c>
      <c r="AY177" s="228" t="s">
        <v>118</v>
      </c>
    </row>
    <row r="178" s="1" customFormat="1" ht="16.5" customHeight="1">
      <c r="B178" s="35"/>
      <c r="C178" s="229" t="s">
        <v>297</v>
      </c>
      <c r="D178" s="229" t="s">
        <v>234</v>
      </c>
      <c r="E178" s="230" t="s">
        <v>298</v>
      </c>
      <c r="F178" s="231" t="s">
        <v>299</v>
      </c>
      <c r="G178" s="232" t="s">
        <v>237</v>
      </c>
      <c r="H178" s="233">
        <v>6</v>
      </c>
      <c r="I178" s="234"/>
      <c r="J178" s="235">
        <f>ROUND(I178*H178,2)</f>
        <v>0</v>
      </c>
      <c r="K178" s="231" t="s">
        <v>124</v>
      </c>
      <c r="L178" s="236"/>
      <c r="M178" s="237" t="s">
        <v>1</v>
      </c>
      <c r="N178" s="238" t="s">
        <v>41</v>
      </c>
      <c r="O178" s="76"/>
      <c r="P178" s="212">
        <f>O178*H178</f>
        <v>0</v>
      </c>
      <c r="Q178" s="212">
        <v>0.002</v>
      </c>
      <c r="R178" s="212">
        <f>Q178*H178</f>
        <v>0.012</v>
      </c>
      <c r="S178" s="212">
        <v>0</v>
      </c>
      <c r="T178" s="213">
        <f>S178*H178</f>
        <v>0</v>
      </c>
      <c r="AR178" s="14" t="s">
        <v>166</v>
      </c>
      <c r="AT178" s="14" t="s">
        <v>234</v>
      </c>
      <c r="AU178" s="14" t="s">
        <v>80</v>
      </c>
      <c r="AY178" s="14" t="s">
        <v>118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78</v>
      </c>
      <c r="BK178" s="214">
        <f>ROUND(I178*H178,2)</f>
        <v>0</v>
      </c>
      <c r="BL178" s="14" t="s">
        <v>125</v>
      </c>
      <c r="BM178" s="14" t="s">
        <v>300</v>
      </c>
    </row>
    <row r="179" s="1" customFormat="1">
      <c r="B179" s="35"/>
      <c r="C179" s="36"/>
      <c r="D179" s="215" t="s">
        <v>127</v>
      </c>
      <c r="E179" s="36"/>
      <c r="F179" s="216" t="s">
        <v>299</v>
      </c>
      <c r="G179" s="36"/>
      <c r="H179" s="36"/>
      <c r="I179" s="128"/>
      <c r="J179" s="36"/>
      <c r="K179" s="36"/>
      <c r="L179" s="40"/>
      <c r="M179" s="217"/>
      <c r="N179" s="76"/>
      <c r="O179" s="76"/>
      <c r="P179" s="76"/>
      <c r="Q179" s="76"/>
      <c r="R179" s="76"/>
      <c r="S179" s="76"/>
      <c r="T179" s="77"/>
      <c r="AT179" s="14" t="s">
        <v>127</v>
      </c>
      <c r="AU179" s="14" t="s">
        <v>80</v>
      </c>
    </row>
    <row r="180" s="1" customFormat="1" ht="16.5" customHeight="1">
      <c r="B180" s="35"/>
      <c r="C180" s="229" t="s">
        <v>301</v>
      </c>
      <c r="D180" s="229" t="s">
        <v>234</v>
      </c>
      <c r="E180" s="230" t="s">
        <v>302</v>
      </c>
      <c r="F180" s="231" t="s">
        <v>303</v>
      </c>
      <c r="G180" s="232" t="s">
        <v>237</v>
      </c>
      <c r="H180" s="233">
        <v>15</v>
      </c>
      <c r="I180" s="234"/>
      <c r="J180" s="235">
        <f>ROUND(I180*H180,2)</f>
        <v>0</v>
      </c>
      <c r="K180" s="231" t="s">
        <v>124</v>
      </c>
      <c r="L180" s="236"/>
      <c r="M180" s="237" t="s">
        <v>1</v>
      </c>
      <c r="N180" s="238" t="s">
        <v>41</v>
      </c>
      <c r="O180" s="76"/>
      <c r="P180" s="212">
        <f>O180*H180</f>
        <v>0</v>
      </c>
      <c r="Q180" s="212">
        <v>0.00097000000000000005</v>
      </c>
      <c r="R180" s="212">
        <f>Q180*H180</f>
        <v>0.01455</v>
      </c>
      <c r="S180" s="212">
        <v>0</v>
      </c>
      <c r="T180" s="213">
        <f>S180*H180</f>
        <v>0</v>
      </c>
      <c r="AR180" s="14" t="s">
        <v>166</v>
      </c>
      <c r="AT180" s="14" t="s">
        <v>234</v>
      </c>
      <c r="AU180" s="14" t="s">
        <v>80</v>
      </c>
      <c r="AY180" s="14" t="s">
        <v>118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78</v>
      </c>
      <c r="BK180" s="214">
        <f>ROUND(I180*H180,2)</f>
        <v>0</v>
      </c>
      <c r="BL180" s="14" t="s">
        <v>125</v>
      </c>
      <c r="BM180" s="14" t="s">
        <v>304</v>
      </c>
    </row>
    <row r="181" s="1" customFormat="1">
      <c r="B181" s="35"/>
      <c r="C181" s="36"/>
      <c r="D181" s="215" t="s">
        <v>127</v>
      </c>
      <c r="E181" s="36"/>
      <c r="F181" s="216" t="s">
        <v>303</v>
      </c>
      <c r="G181" s="36"/>
      <c r="H181" s="36"/>
      <c r="I181" s="128"/>
      <c r="J181" s="36"/>
      <c r="K181" s="36"/>
      <c r="L181" s="40"/>
      <c r="M181" s="217"/>
      <c r="N181" s="76"/>
      <c r="O181" s="76"/>
      <c r="P181" s="76"/>
      <c r="Q181" s="76"/>
      <c r="R181" s="76"/>
      <c r="S181" s="76"/>
      <c r="T181" s="77"/>
      <c r="AT181" s="14" t="s">
        <v>127</v>
      </c>
      <c r="AU181" s="14" t="s">
        <v>80</v>
      </c>
    </row>
    <row r="182" s="1" customFormat="1" ht="16.5" customHeight="1">
      <c r="B182" s="35"/>
      <c r="C182" s="229" t="s">
        <v>305</v>
      </c>
      <c r="D182" s="229" t="s">
        <v>234</v>
      </c>
      <c r="E182" s="230" t="s">
        <v>306</v>
      </c>
      <c r="F182" s="231" t="s">
        <v>307</v>
      </c>
      <c r="G182" s="232" t="s">
        <v>237</v>
      </c>
      <c r="H182" s="233">
        <v>18</v>
      </c>
      <c r="I182" s="234"/>
      <c r="J182" s="235">
        <f>ROUND(I182*H182,2)</f>
        <v>0</v>
      </c>
      <c r="K182" s="231" t="s">
        <v>1</v>
      </c>
      <c r="L182" s="236"/>
      <c r="M182" s="237" t="s">
        <v>1</v>
      </c>
      <c r="N182" s="238" t="s">
        <v>41</v>
      </c>
      <c r="O182" s="76"/>
      <c r="P182" s="212">
        <f>O182*H182</f>
        <v>0</v>
      </c>
      <c r="Q182" s="212">
        <v>0.00097000000000000005</v>
      </c>
      <c r="R182" s="212">
        <f>Q182*H182</f>
        <v>0.01746</v>
      </c>
      <c r="S182" s="212">
        <v>0</v>
      </c>
      <c r="T182" s="213">
        <f>S182*H182</f>
        <v>0</v>
      </c>
      <c r="AR182" s="14" t="s">
        <v>166</v>
      </c>
      <c r="AT182" s="14" t="s">
        <v>234</v>
      </c>
      <c r="AU182" s="14" t="s">
        <v>80</v>
      </c>
      <c r="AY182" s="14" t="s">
        <v>118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" t="s">
        <v>78</v>
      </c>
      <c r="BK182" s="214">
        <f>ROUND(I182*H182,2)</f>
        <v>0</v>
      </c>
      <c r="BL182" s="14" t="s">
        <v>125</v>
      </c>
      <c r="BM182" s="14" t="s">
        <v>308</v>
      </c>
    </row>
    <row r="183" s="1" customFormat="1">
      <c r="B183" s="35"/>
      <c r="C183" s="36"/>
      <c r="D183" s="215" t="s">
        <v>127</v>
      </c>
      <c r="E183" s="36"/>
      <c r="F183" s="216" t="s">
        <v>303</v>
      </c>
      <c r="G183" s="36"/>
      <c r="H183" s="36"/>
      <c r="I183" s="128"/>
      <c r="J183" s="36"/>
      <c r="K183" s="36"/>
      <c r="L183" s="40"/>
      <c r="M183" s="217"/>
      <c r="N183" s="76"/>
      <c r="O183" s="76"/>
      <c r="P183" s="76"/>
      <c r="Q183" s="76"/>
      <c r="R183" s="76"/>
      <c r="S183" s="76"/>
      <c r="T183" s="77"/>
      <c r="AT183" s="14" t="s">
        <v>127</v>
      </c>
      <c r="AU183" s="14" t="s">
        <v>80</v>
      </c>
    </row>
    <row r="184" s="1" customFormat="1" ht="16.5" customHeight="1">
      <c r="B184" s="35"/>
      <c r="C184" s="229" t="s">
        <v>309</v>
      </c>
      <c r="D184" s="229" t="s">
        <v>234</v>
      </c>
      <c r="E184" s="230" t="s">
        <v>310</v>
      </c>
      <c r="F184" s="231" t="s">
        <v>311</v>
      </c>
      <c r="G184" s="232" t="s">
        <v>237</v>
      </c>
      <c r="H184" s="233">
        <v>10</v>
      </c>
      <c r="I184" s="234"/>
      <c r="J184" s="235">
        <f>ROUND(I184*H184,2)</f>
        <v>0</v>
      </c>
      <c r="K184" s="231" t="s">
        <v>1</v>
      </c>
      <c r="L184" s="236"/>
      <c r="M184" s="237" t="s">
        <v>1</v>
      </c>
      <c r="N184" s="238" t="s">
        <v>41</v>
      </c>
      <c r="O184" s="76"/>
      <c r="P184" s="212">
        <f>O184*H184</f>
        <v>0</v>
      </c>
      <c r="Q184" s="212">
        <v>0.00097000000000000005</v>
      </c>
      <c r="R184" s="212">
        <f>Q184*H184</f>
        <v>0.0097000000000000003</v>
      </c>
      <c r="S184" s="212">
        <v>0</v>
      </c>
      <c r="T184" s="213">
        <f>S184*H184</f>
        <v>0</v>
      </c>
      <c r="AR184" s="14" t="s">
        <v>166</v>
      </c>
      <c r="AT184" s="14" t="s">
        <v>234</v>
      </c>
      <c r="AU184" s="14" t="s">
        <v>80</v>
      </c>
      <c r="AY184" s="14" t="s">
        <v>118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78</v>
      </c>
      <c r="BK184" s="214">
        <f>ROUND(I184*H184,2)</f>
        <v>0</v>
      </c>
      <c r="BL184" s="14" t="s">
        <v>125</v>
      </c>
      <c r="BM184" s="14" t="s">
        <v>312</v>
      </c>
    </row>
    <row r="185" s="1" customFormat="1">
      <c r="B185" s="35"/>
      <c r="C185" s="36"/>
      <c r="D185" s="215" t="s">
        <v>127</v>
      </c>
      <c r="E185" s="36"/>
      <c r="F185" s="216" t="s">
        <v>303</v>
      </c>
      <c r="G185" s="36"/>
      <c r="H185" s="36"/>
      <c r="I185" s="128"/>
      <c r="J185" s="36"/>
      <c r="K185" s="36"/>
      <c r="L185" s="40"/>
      <c r="M185" s="217"/>
      <c r="N185" s="76"/>
      <c r="O185" s="76"/>
      <c r="P185" s="76"/>
      <c r="Q185" s="76"/>
      <c r="R185" s="76"/>
      <c r="S185" s="76"/>
      <c r="T185" s="77"/>
      <c r="AT185" s="14" t="s">
        <v>127</v>
      </c>
      <c r="AU185" s="14" t="s">
        <v>80</v>
      </c>
    </row>
    <row r="186" s="1" customFormat="1" ht="16.5" customHeight="1">
      <c r="B186" s="35"/>
      <c r="C186" s="229" t="s">
        <v>313</v>
      </c>
      <c r="D186" s="229" t="s">
        <v>234</v>
      </c>
      <c r="E186" s="230" t="s">
        <v>314</v>
      </c>
      <c r="F186" s="231" t="s">
        <v>315</v>
      </c>
      <c r="G186" s="232" t="s">
        <v>237</v>
      </c>
      <c r="H186" s="233">
        <v>3</v>
      </c>
      <c r="I186" s="234"/>
      <c r="J186" s="235">
        <f>ROUND(I186*H186,2)</f>
        <v>0</v>
      </c>
      <c r="K186" s="231" t="s">
        <v>1</v>
      </c>
      <c r="L186" s="236"/>
      <c r="M186" s="237" t="s">
        <v>1</v>
      </c>
      <c r="N186" s="238" t="s">
        <v>41</v>
      </c>
      <c r="O186" s="76"/>
      <c r="P186" s="212">
        <f>O186*H186</f>
        <v>0</v>
      </c>
      <c r="Q186" s="212">
        <v>0.00097000000000000005</v>
      </c>
      <c r="R186" s="212">
        <f>Q186*H186</f>
        <v>0.0029100000000000003</v>
      </c>
      <c r="S186" s="212">
        <v>0</v>
      </c>
      <c r="T186" s="213">
        <f>S186*H186</f>
        <v>0</v>
      </c>
      <c r="AR186" s="14" t="s">
        <v>166</v>
      </c>
      <c r="AT186" s="14" t="s">
        <v>234</v>
      </c>
      <c r="AU186" s="14" t="s">
        <v>80</v>
      </c>
      <c r="AY186" s="14" t="s">
        <v>118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78</v>
      </c>
      <c r="BK186" s="214">
        <f>ROUND(I186*H186,2)</f>
        <v>0</v>
      </c>
      <c r="BL186" s="14" t="s">
        <v>125</v>
      </c>
      <c r="BM186" s="14" t="s">
        <v>316</v>
      </c>
    </row>
    <row r="187" s="1" customFormat="1">
      <c r="B187" s="35"/>
      <c r="C187" s="36"/>
      <c r="D187" s="215" t="s">
        <v>127</v>
      </c>
      <c r="E187" s="36"/>
      <c r="F187" s="216" t="s">
        <v>303</v>
      </c>
      <c r="G187" s="36"/>
      <c r="H187" s="36"/>
      <c r="I187" s="128"/>
      <c r="J187" s="36"/>
      <c r="K187" s="36"/>
      <c r="L187" s="40"/>
      <c r="M187" s="217"/>
      <c r="N187" s="76"/>
      <c r="O187" s="76"/>
      <c r="P187" s="76"/>
      <c r="Q187" s="76"/>
      <c r="R187" s="76"/>
      <c r="S187" s="76"/>
      <c r="T187" s="77"/>
      <c r="AT187" s="14" t="s">
        <v>127</v>
      </c>
      <c r="AU187" s="14" t="s">
        <v>80</v>
      </c>
    </row>
    <row r="188" s="1" customFormat="1" ht="16.5" customHeight="1">
      <c r="B188" s="35"/>
      <c r="C188" s="203" t="s">
        <v>317</v>
      </c>
      <c r="D188" s="203" t="s">
        <v>120</v>
      </c>
      <c r="E188" s="204" t="s">
        <v>318</v>
      </c>
      <c r="F188" s="205" t="s">
        <v>319</v>
      </c>
      <c r="G188" s="206" t="s">
        <v>237</v>
      </c>
      <c r="H188" s="207">
        <v>66.400000000000006</v>
      </c>
      <c r="I188" s="208"/>
      <c r="J188" s="209">
        <f>ROUND(I188*H188,2)</f>
        <v>0</v>
      </c>
      <c r="K188" s="205" t="s">
        <v>162</v>
      </c>
      <c r="L188" s="40"/>
      <c r="M188" s="210" t="s">
        <v>1</v>
      </c>
      <c r="N188" s="211" t="s">
        <v>41</v>
      </c>
      <c r="O188" s="76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AR188" s="14" t="s">
        <v>125</v>
      </c>
      <c r="AT188" s="14" t="s">
        <v>120</v>
      </c>
      <c r="AU188" s="14" t="s">
        <v>80</v>
      </c>
      <c r="AY188" s="14" t="s">
        <v>118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4" t="s">
        <v>78</v>
      </c>
      <c r="BK188" s="214">
        <f>ROUND(I188*H188,2)</f>
        <v>0</v>
      </c>
      <c r="BL188" s="14" t="s">
        <v>125</v>
      </c>
      <c r="BM188" s="14" t="s">
        <v>320</v>
      </c>
    </row>
    <row r="189" s="1" customFormat="1">
      <c r="B189" s="35"/>
      <c r="C189" s="36"/>
      <c r="D189" s="215" t="s">
        <v>127</v>
      </c>
      <c r="E189" s="36"/>
      <c r="F189" s="216" t="s">
        <v>321</v>
      </c>
      <c r="G189" s="36"/>
      <c r="H189" s="36"/>
      <c r="I189" s="128"/>
      <c r="J189" s="36"/>
      <c r="K189" s="36"/>
      <c r="L189" s="40"/>
      <c r="M189" s="217"/>
      <c r="N189" s="76"/>
      <c r="O189" s="76"/>
      <c r="P189" s="76"/>
      <c r="Q189" s="76"/>
      <c r="R189" s="76"/>
      <c r="S189" s="76"/>
      <c r="T189" s="77"/>
      <c r="AT189" s="14" t="s">
        <v>127</v>
      </c>
      <c r="AU189" s="14" t="s">
        <v>80</v>
      </c>
    </row>
    <row r="190" s="1" customFormat="1" ht="16.5" customHeight="1">
      <c r="B190" s="35"/>
      <c r="C190" s="203" t="s">
        <v>322</v>
      </c>
      <c r="D190" s="203" t="s">
        <v>120</v>
      </c>
      <c r="E190" s="204" t="s">
        <v>323</v>
      </c>
      <c r="F190" s="205" t="s">
        <v>324</v>
      </c>
      <c r="G190" s="206" t="s">
        <v>237</v>
      </c>
      <c r="H190" s="207">
        <v>46</v>
      </c>
      <c r="I190" s="208"/>
      <c r="J190" s="209">
        <f>ROUND(I190*H190,2)</f>
        <v>0</v>
      </c>
      <c r="K190" s="205" t="s">
        <v>124</v>
      </c>
      <c r="L190" s="40"/>
      <c r="M190" s="210" t="s">
        <v>1</v>
      </c>
      <c r="N190" s="211" t="s">
        <v>41</v>
      </c>
      <c r="O190" s="76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AR190" s="14" t="s">
        <v>125</v>
      </c>
      <c r="AT190" s="14" t="s">
        <v>120</v>
      </c>
      <c r="AU190" s="14" t="s">
        <v>80</v>
      </c>
      <c r="AY190" s="14" t="s">
        <v>118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78</v>
      </c>
      <c r="BK190" s="214">
        <f>ROUND(I190*H190,2)</f>
        <v>0</v>
      </c>
      <c r="BL190" s="14" t="s">
        <v>125</v>
      </c>
      <c r="BM190" s="14" t="s">
        <v>325</v>
      </c>
    </row>
    <row r="191" s="1" customFormat="1">
      <c r="B191" s="35"/>
      <c r="C191" s="36"/>
      <c r="D191" s="215" t="s">
        <v>127</v>
      </c>
      <c r="E191" s="36"/>
      <c r="F191" s="216" t="s">
        <v>326</v>
      </c>
      <c r="G191" s="36"/>
      <c r="H191" s="36"/>
      <c r="I191" s="128"/>
      <c r="J191" s="36"/>
      <c r="K191" s="36"/>
      <c r="L191" s="40"/>
      <c r="M191" s="217"/>
      <c r="N191" s="76"/>
      <c r="O191" s="76"/>
      <c r="P191" s="76"/>
      <c r="Q191" s="76"/>
      <c r="R191" s="76"/>
      <c r="S191" s="76"/>
      <c r="T191" s="77"/>
      <c r="AT191" s="14" t="s">
        <v>127</v>
      </c>
      <c r="AU191" s="14" t="s">
        <v>80</v>
      </c>
    </row>
    <row r="192" s="1" customFormat="1" ht="16.5" customHeight="1">
      <c r="B192" s="35"/>
      <c r="C192" s="203" t="s">
        <v>327</v>
      </c>
      <c r="D192" s="203" t="s">
        <v>120</v>
      </c>
      <c r="E192" s="204" t="s">
        <v>328</v>
      </c>
      <c r="F192" s="205" t="s">
        <v>329</v>
      </c>
      <c r="G192" s="206" t="s">
        <v>237</v>
      </c>
      <c r="H192" s="207">
        <v>2</v>
      </c>
      <c r="I192" s="208"/>
      <c r="J192" s="209">
        <f>ROUND(I192*H192,2)</f>
        <v>0</v>
      </c>
      <c r="K192" s="205" t="s">
        <v>124</v>
      </c>
      <c r="L192" s="40"/>
      <c r="M192" s="210" t="s">
        <v>1</v>
      </c>
      <c r="N192" s="211" t="s">
        <v>41</v>
      </c>
      <c r="O192" s="76"/>
      <c r="P192" s="212">
        <f>O192*H192</f>
        <v>0</v>
      </c>
      <c r="Q192" s="212">
        <v>0.00068999999999999997</v>
      </c>
      <c r="R192" s="212">
        <f>Q192*H192</f>
        <v>0.0013799999999999999</v>
      </c>
      <c r="S192" s="212">
        <v>0</v>
      </c>
      <c r="T192" s="213">
        <f>S192*H192</f>
        <v>0</v>
      </c>
      <c r="AR192" s="14" t="s">
        <v>125</v>
      </c>
      <c r="AT192" s="14" t="s">
        <v>120</v>
      </c>
      <c r="AU192" s="14" t="s">
        <v>80</v>
      </c>
      <c r="AY192" s="14" t="s">
        <v>118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78</v>
      </c>
      <c r="BK192" s="214">
        <f>ROUND(I192*H192,2)</f>
        <v>0</v>
      </c>
      <c r="BL192" s="14" t="s">
        <v>125</v>
      </c>
      <c r="BM192" s="14" t="s">
        <v>330</v>
      </c>
    </row>
    <row r="193" s="1" customFormat="1">
      <c r="B193" s="35"/>
      <c r="C193" s="36"/>
      <c r="D193" s="215" t="s">
        <v>127</v>
      </c>
      <c r="E193" s="36"/>
      <c r="F193" s="216" t="s">
        <v>331</v>
      </c>
      <c r="G193" s="36"/>
      <c r="H193" s="36"/>
      <c r="I193" s="128"/>
      <c r="J193" s="36"/>
      <c r="K193" s="36"/>
      <c r="L193" s="40"/>
      <c r="M193" s="217"/>
      <c r="N193" s="76"/>
      <c r="O193" s="76"/>
      <c r="P193" s="76"/>
      <c r="Q193" s="76"/>
      <c r="R193" s="76"/>
      <c r="S193" s="76"/>
      <c r="T193" s="77"/>
      <c r="AT193" s="14" t="s">
        <v>127</v>
      </c>
      <c r="AU193" s="14" t="s">
        <v>80</v>
      </c>
    </row>
    <row r="194" s="1" customFormat="1" ht="16.5" customHeight="1">
      <c r="B194" s="35"/>
      <c r="C194" s="229" t="s">
        <v>332</v>
      </c>
      <c r="D194" s="229" t="s">
        <v>234</v>
      </c>
      <c r="E194" s="230" t="s">
        <v>333</v>
      </c>
      <c r="F194" s="231" t="s">
        <v>334</v>
      </c>
      <c r="G194" s="232" t="s">
        <v>237</v>
      </c>
      <c r="H194" s="233">
        <v>1</v>
      </c>
      <c r="I194" s="234"/>
      <c r="J194" s="235">
        <f>ROUND(I194*H194,2)</f>
        <v>0</v>
      </c>
      <c r="K194" s="231" t="s">
        <v>124</v>
      </c>
      <c r="L194" s="236"/>
      <c r="M194" s="237" t="s">
        <v>1</v>
      </c>
      <c r="N194" s="238" t="s">
        <v>41</v>
      </c>
      <c r="O194" s="76"/>
      <c r="P194" s="212">
        <f>O194*H194</f>
        <v>0</v>
      </c>
      <c r="Q194" s="212">
        <v>0.00072000000000000005</v>
      </c>
      <c r="R194" s="212">
        <f>Q194*H194</f>
        <v>0.00072000000000000005</v>
      </c>
      <c r="S194" s="212">
        <v>0</v>
      </c>
      <c r="T194" s="213">
        <f>S194*H194</f>
        <v>0</v>
      </c>
      <c r="AR194" s="14" t="s">
        <v>166</v>
      </c>
      <c r="AT194" s="14" t="s">
        <v>234</v>
      </c>
      <c r="AU194" s="14" t="s">
        <v>80</v>
      </c>
      <c r="AY194" s="14" t="s">
        <v>118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4" t="s">
        <v>78</v>
      </c>
      <c r="BK194" s="214">
        <f>ROUND(I194*H194,2)</f>
        <v>0</v>
      </c>
      <c r="BL194" s="14" t="s">
        <v>125</v>
      </c>
      <c r="BM194" s="14" t="s">
        <v>335</v>
      </c>
    </row>
    <row r="195" s="1" customFormat="1">
      <c r="B195" s="35"/>
      <c r="C195" s="36"/>
      <c r="D195" s="215" t="s">
        <v>127</v>
      </c>
      <c r="E195" s="36"/>
      <c r="F195" s="216" t="s">
        <v>334</v>
      </c>
      <c r="G195" s="36"/>
      <c r="H195" s="36"/>
      <c r="I195" s="128"/>
      <c r="J195" s="36"/>
      <c r="K195" s="36"/>
      <c r="L195" s="40"/>
      <c r="M195" s="217"/>
      <c r="N195" s="76"/>
      <c r="O195" s="76"/>
      <c r="P195" s="76"/>
      <c r="Q195" s="76"/>
      <c r="R195" s="76"/>
      <c r="S195" s="76"/>
      <c r="T195" s="77"/>
      <c r="AT195" s="14" t="s">
        <v>127</v>
      </c>
      <c r="AU195" s="14" t="s">
        <v>80</v>
      </c>
    </row>
    <row r="196" s="1" customFormat="1" ht="16.5" customHeight="1">
      <c r="B196" s="35"/>
      <c r="C196" s="203" t="s">
        <v>336</v>
      </c>
      <c r="D196" s="203" t="s">
        <v>120</v>
      </c>
      <c r="E196" s="204" t="s">
        <v>337</v>
      </c>
      <c r="F196" s="205" t="s">
        <v>338</v>
      </c>
      <c r="G196" s="206" t="s">
        <v>237</v>
      </c>
      <c r="H196" s="207">
        <v>6</v>
      </c>
      <c r="I196" s="208"/>
      <c r="J196" s="209">
        <f>ROUND(I196*H196,2)</f>
        <v>0</v>
      </c>
      <c r="K196" s="205" t="s">
        <v>124</v>
      </c>
      <c r="L196" s="40"/>
      <c r="M196" s="210" t="s">
        <v>1</v>
      </c>
      <c r="N196" s="211" t="s">
        <v>41</v>
      </c>
      <c r="O196" s="76"/>
      <c r="P196" s="212">
        <f>O196*H196</f>
        <v>0</v>
      </c>
      <c r="Q196" s="212">
        <v>0.00165</v>
      </c>
      <c r="R196" s="212">
        <f>Q196*H196</f>
        <v>0.0098999999999999991</v>
      </c>
      <c r="S196" s="212">
        <v>0</v>
      </c>
      <c r="T196" s="213">
        <f>S196*H196</f>
        <v>0</v>
      </c>
      <c r="AR196" s="14" t="s">
        <v>125</v>
      </c>
      <c r="AT196" s="14" t="s">
        <v>120</v>
      </c>
      <c r="AU196" s="14" t="s">
        <v>80</v>
      </c>
      <c r="AY196" s="14" t="s">
        <v>118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78</v>
      </c>
      <c r="BK196" s="214">
        <f>ROUND(I196*H196,2)</f>
        <v>0</v>
      </c>
      <c r="BL196" s="14" t="s">
        <v>125</v>
      </c>
      <c r="BM196" s="14" t="s">
        <v>339</v>
      </c>
    </row>
    <row r="197" s="1" customFormat="1">
      <c r="B197" s="35"/>
      <c r="C197" s="36"/>
      <c r="D197" s="215" t="s">
        <v>127</v>
      </c>
      <c r="E197" s="36"/>
      <c r="F197" s="216" t="s">
        <v>340</v>
      </c>
      <c r="G197" s="36"/>
      <c r="H197" s="36"/>
      <c r="I197" s="128"/>
      <c r="J197" s="36"/>
      <c r="K197" s="36"/>
      <c r="L197" s="40"/>
      <c r="M197" s="217"/>
      <c r="N197" s="76"/>
      <c r="O197" s="76"/>
      <c r="P197" s="76"/>
      <c r="Q197" s="76"/>
      <c r="R197" s="76"/>
      <c r="S197" s="76"/>
      <c r="T197" s="77"/>
      <c r="AT197" s="14" t="s">
        <v>127</v>
      </c>
      <c r="AU197" s="14" t="s">
        <v>80</v>
      </c>
    </row>
    <row r="198" s="1" customFormat="1" ht="16.5" customHeight="1">
      <c r="B198" s="35"/>
      <c r="C198" s="203" t="s">
        <v>341</v>
      </c>
      <c r="D198" s="203" t="s">
        <v>120</v>
      </c>
      <c r="E198" s="204" t="s">
        <v>342</v>
      </c>
      <c r="F198" s="205" t="s">
        <v>343</v>
      </c>
      <c r="G198" s="206" t="s">
        <v>145</v>
      </c>
      <c r="H198" s="207">
        <v>794.60000000000002</v>
      </c>
      <c r="I198" s="208"/>
      <c r="J198" s="209">
        <f>ROUND(I198*H198,2)</f>
        <v>0</v>
      </c>
      <c r="K198" s="205" t="s">
        <v>162</v>
      </c>
      <c r="L198" s="40"/>
      <c r="M198" s="210" t="s">
        <v>1</v>
      </c>
      <c r="N198" s="211" t="s">
        <v>41</v>
      </c>
      <c r="O198" s="76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AR198" s="14" t="s">
        <v>125</v>
      </c>
      <c r="AT198" s="14" t="s">
        <v>120</v>
      </c>
      <c r="AU198" s="14" t="s">
        <v>80</v>
      </c>
      <c r="AY198" s="14" t="s">
        <v>118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4" t="s">
        <v>78</v>
      </c>
      <c r="BK198" s="214">
        <f>ROUND(I198*H198,2)</f>
        <v>0</v>
      </c>
      <c r="BL198" s="14" t="s">
        <v>125</v>
      </c>
      <c r="BM198" s="14" t="s">
        <v>344</v>
      </c>
    </row>
    <row r="199" s="1" customFormat="1">
      <c r="B199" s="35"/>
      <c r="C199" s="36"/>
      <c r="D199" s="215" t="s">
        <v>127</v>
      </c>
      <c r="E199" s="36"/>
      <c r="F199" s="216" t="s">
        <v>345</v>
      </c>
      <c r="G199" s="36"/>
      <c r="H199" s="36"/>
      <c r="I199" s="128"/>
      <c r="J199" s="36"/>
      <c r="K199" s="36"/>
      <c r="L199" s="40"/>
      <c r="M199" s="217"/>
      <c r="N199" s="76"/>
      <c r="O199" s="76"/>
      <c r="P199" s="76"/>
      <c r="Q199" s="76"/>
      <c r="R199" s="76"/>
      <c r="S199" s="76"/>
      <c r="T199" s="77"/>
      <c r="AT199" s="14" t="s">
        <v>127</v>
      </c>
      <c r="AU199" s="14" t="s">
        <v>80</v>
      </c>
    </row>
    <row r="200" s="1" customFormat="1" ht="16.5" customHeight="1">
      <c r="B200" s="35"/>
      <c r="C200" s="203" t="s">
        <v>346</v>
      </c>
      <c r="D200" s="203" t="s">
        <v>120</v>
      </c>
      <c r="E200" s="204" t="s">
        <v>347</v>
      </c>
      <c r="F200" s="205" t="s">
        <v>348</v>
      </c>
      <c r="G200" s="206" t="s">
        <v>145</v>
      </c>
      <c r="H200" s="207">
        <v>794.60000000000002</v>
      </c>
      <c r="I200" s="208"/>
      <c r="J200" s="209">
        <f>ROUND(I200*H200,2)</f>
        <v>0</v>
      </c>
      <c r="K200" s="205" t="s">
        <v>1</v>
      </c>
      <c r="L200" s="40"/>
      <c r="M200" s="210" t="s">
        <v>1</v>
      </c>
      <c r="N200" s="211" t="s">
        <v>41</v>
      </c>
      <c r="O200" s="76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AR200" s="14" t="s">
        <v>125</v>
      </c>
      <c r="AT200" s="14" t="s">
        <v>120</v>
      </c>
      <c r="AU200" s="14" t="s">
        <v>80</v>
      </c>
      <c r="AY200" s="14" t="s">
        <v>118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4" t="s">
        <v>78</v>
      </c>
      <c r="BK200" s="214">
        <f>ROUND(I200*H200,2)</f>
        <v>0</v>
      </c>
      <c r="BL200" s="14" t="s">
        <v>125</v>
      </c>
      <c r="BM200" s="14" t="s">
        <v>349</v>
      </c>
    </row>
    <row r="201" s="1" customFormat="1">
      <c r="B201" s="35"/>
      <c r="C201" s="36"/>
      <c r="D201" s="215" t="s">
        <v>127</v>
      </c>
      <c r="E201" s="36"/>
      <c r="F201" s="216" t="s">
        <v>350</v>
      </c>
      <c r="G201" s="36"/>
      <c r="H201" s="36"/>
      <c r="I201" s="128"/>
      <c r="J201" s="36"/>
      <c r="K201" s="36"/>
      <c r="L201" s="40"/>
      <c r="M201" s="217"/>
      <c r="N201" s="76"/>
      <c r="O201" s="76"/>
      <c r="P201" s="76"/>
      <c r="Q201" s="76"/>
      <c r="R201" s="76"/>
      <c r="S201" s="76"/>
      <c r="T201" s="77"/>
      <c r="AT201" s="14" t="s">
        <v>127</v>
      </c>
      <c r="AU201" s="14" t="s">
        <v>80</v>
      </c>
    </row>
    <row r="202" s="1" customFormat="1" ht="16.5" customHeight="1">
      <c r="B202" s="35"/>
      <c r="C202" s="203" t="s">
        <v>351</v>
      </c>
      <c r="D202" s="203" t="s">
        <v>120</v>
      </c>
      <c r="E202" s="204" t="s">
        <v>352</v>
      </c>
      <c r="F202" s="205" t="s">
        <v>353</v>
      </c>
      <c r="G202" s="206" t="s">
        <v>237</v>
      </c>
      <c r="H202" s="207">
        <v>6</v>
      </c>
      <c r="I202" s="208"/>
      <c r="J202" s="209">
        <f>ROUND(I202*H202,2)</f>
        <v>0</v>
      </c>
      <c r="K202" s="205" t="s">
        <v>1</v>
      </c>
      <c r="L202" s="40"/>
      <c r="M202" s="210" t="s">
        <v>1</v>
      </c>
      <c r="N202" s="211" t="s">
        <v>41</v>
      </c>
      <c r="O202" s="76"/>
      <c r="P202" s="212">
        <f>O202*H202</f>
        <v>0</v>
      </c>
      <c r="Q202" s="212">
        <v>0.059793010000000001</v>
      </c>
      <c r="R202" s="212">
        <f>Q202*H202</f>
        <v>0.35875805999999999</v>
      </c>
      <c r="S202" s="212">
        <v>0</v>
      </c>
      <c r="T202" s="213">
        <f>S202*H202</f>
        <v>0</v>
      </c>
      <c r="AR202" s="14" t="s">
        <v>125</v>
      </c>
      <c r="AT202" s="14" t="s">
        <v>120</v>
      </c>
      <c r="AU202" s="14" t="s">
        <v>80</v>
      </c>
      <c r="AY202" s="14" t="s">
        <v>118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78</v>
      </c>
      <c r="BK202" s="214">
        <f>ROUND(I202*H202,2)</f>
        <v>0</v>
      </c>
      <c r="BL202" s="14" t="s">
        <v>125</v>
      </c>
      <c r="BM202" s="14" t="s">
        <v>354</v>
      </c>
    </row>
    <row r="203" s="1" customFormat="1">
      <c r="B203" s="35"/>
      <c r="C203" s="36"/>
      <c r="D203" s="215" t="s">
        <v>127</v>
      </c>
      <c r="E203" s="36"/>
      <c r="F203" s="216" t="s">
        <v>353</v>
      </c>
      <c r="G203" s="36"/>
      <c r="H203" s="36"/>
      <c r="I203" s="128"/>
      <c r="J203" s="36"/>
      <c r="K203" s="36"/>
      <c r="L203" s="40"/>
      <c r="M203" s="217"/>
      <c r="N203" s="76"/>
      <c r="O203" s="76"/>
      <c r="P203" s="76"/>
      <c r="Q203" s="76"/>
      <c r="R203" s="76"/>
      <c r="S203" s="76"/>
      <c r="T203" s="77"/>
      <c r="AT203" s="14" t="s">
        <v>127</v>
      </c>
      <c r="AU203" s="14" t="s">
        <v>80</v>
      </c>
    </row>
    <row r="204" s="1" customFormat="1" ht="16.5" customHeight="1">
      <c r="B204" s="35"/>
      <c r="C204" s="203" t="s">
        <v>355</v>
      </c>
      <c r="D204" s="203" t="s">
        <v>120</v>
      </c>
      <c r="E204" s="204" t="s">
        <v>356</v>
      </c>
      <c r="F204" s="205" t="s">
        <v>357</v>
      </c>
      <c r="G204" s="206" t="s">
        <v>237</v>
      </c>
      <c r="H204" s="207">
        <v>2</v>
      </c>
      <c r="I204" s="208"/>
      <c r="J204" s="209">
        <f>ROUND(I204*H204,2)</f>
        <v>0</v>
      </c>
      <c r="K204" s="205" t="s">
        <v>124</v>
      </c>
      <c r="L204" s="40"/>
      <c r="M204" s="210" t="s">
        <v>1</v>
      </c>
      <c r="N204" s="211" t="s">
        <v>41</v>
      </c>
      <c r="O204" s="76"/>
      <c r="P204" s="212">
        <f>O204*H204</f>
        <v>0</v>
      </c>
      <c r="Q204" s="212">
        <v>1.92726</v>
      </c>
      <c r="R204" s="212">
        <f>Q204*H204</f>
        <v>3.8545199999999999</v>
      </c>
      <c r="S204" s="212">
        <v>0</v>
      </c>
      <c r="T204" s="213">
        <f>S204*H204</f>
        <v>0</v>
      </c>
      <c r="AR204" s="14" t="s">
        <v>125</v>
      </c>
      <c r="AT204" s="14" t="s">
        <v>120</v>
      </c>
      <c r="AU204" s="14" t="s">
        <v>80</v>
      </c>
      <c r="AY204" s="14" t="s">
        <v>118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4" t="s">
        <v>78</v>
      </c>
      <c r="BK204" s="214">
        <f>ROUND(I204*H204,2)</f>
        <v>0</v>
      </c>
      <c r="BL204" s="14" t="s">
        <v>125</v>
      </c>
      <c r="BM204" s="14" t="s">
        <v>358</v>
      </c>
    </row>
    <row r="205" s="1" customFormat="1">
      <c r="B205" s="35"/>
      <c r="C205" s="36"/>
      <c r="D205" s="215" t="s">
        <v>127</v>
      </c>
      <c r="E205" s="36"/>
      <c r="F205" s="216" t="s">
        <v>359</v>
      </c>
      <c r="G205" s="36"/>
      <c r="H205" s="36"/>
      <c r="I205" s="128"/>
      <c r="J205" s="36"/>
      <c r="K205" s="36"/>
      <c r="L205" s="40"/>
      <c r="M205" s="217"/>
      <c r="N205" s="76"/>
      <c r="O205" s="76"/>
      <c r="P205" s="76"/>
      <c r="Q205" s="76"/>
      <c r="R205" s="76"/>
      <c r="S205" s="76"/>
      <c r="T205" s="77"/>
      <c r="AT205" s="14" t="s">
        <v>127</v>
      </c>
      <c r="AU205" s="14" t="s">
        <v>80</v>
      </c>
    </row>
    <row r="206" s="1" customFormat="1" ht="16.5" customHeight="1">
      <c r="B206" s="35"/>
      <c r="C206" s="229" t="s">
        <v>360</v>
      </c>
      <c r="D206" s="229" t="s">
        <v>234</v>
      </c>
      <c r="E206" s="230" t="s">
        <v>361</v>
      </c>
      <c r="F206" s="231" t="s">
        <v>362</v>
      </c>
      <c r="G206" s="232" t="s">
        <v>237</v>
      </c>
      <c r="H206" s="233">
        <v>2</v>
      </c>
      <c r="I206" s="234"/>
      <c r="J206" s="235">
        <f>ROUND(I206*H206,2)</f>
        <v>0</v>
      </c>
      <c r="K206" s="231" t="s">
        <v>1</v>
      </c>
      <c r="L206" s="236"/>
      <c r="M206" s="237" t="s">
        <v>1</v>
      </c>
      <c r="N206" s="238" t="s">
        <v>41</v>
      </c>
      <c r="O206" s="76"/>
      <c r="P206" s="212">
        <f>O206*H206</f>
        <v>0</v>
      </c>
      <c r="Q206" s="212">
        <v>0.50600000000000001</v>
      </c>
      <c r="R206" s="212">
        <f>Q206*H206</f>
        <v>1.012</v>
      </c>
      <c r="S206" s="212">
        <v>0</v>
      </c>
      <c r="T206" s="213">
        <f>S206*H206</f>
        <v>0</v>
      </c>
      <c r="AR206" s="14" t="s">
        <v>166</v>
      </c>
      <c r="AT206" s="14" t="s">
        <v>234</v>
      </c>
      <c r="AU206" s="14" t="s">
        <v>80</v>
      </c>
      <c r="AY206" s="14" t="s">
        <v>118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4" t="s">
        <v>78</v>
      </c>
      <c r="BK206" s="214">
        <f>ROUND(I206*H206,2)</f>
        <v>0</v>
      </c>
      <c r="BL206" s="14" t="s">
        <v>125</v>
      </c>
      <c r="BM206" s="14" t="s">
        <v>363</v>
      </c>
    </row>
    <row r="207" s="1" customFormat="1">
      <c r="B207" s="35"/>
      <c r="C207" s="36"/>
      <c r="D207" s="215" t="s">
        <v>127</v>
      </c>
      <c r="E207" s="36"/>
      <c r="F207" s="216" t="s">
        <v>364</v>
      </c>
      <c r="G207" s="36"/>
      <c r="H207" s="36"/>
      <c r="I207" s="128"/>
      <c r="J207" s="36"/>
      <c r="K207" s="36"/>
      <c r="L207" s="40"/>
      <c r="M207" s="217"/>
      <c r="N207" s="76"/>
      <c r="O207" s="76"/>
      <c r="P207" s="76"/>
      <c r="Q207" s="76"/>
      <c r="R207" s="76"/>
      <c r="S207" s="76"/>
      <c r="T207" s="77"/>
      <c r="AT207" s="14" t="s">
        <v>127</v>
      </c>
      <c r="AU207" s="14" t="s">
        <v>80</v>
      </c>
    </row>
    <row r="208" s="1" customFormat="1" ht="16.5" customHeight="1">
      <c r="B208" s="35"/>
      <c r="C208" s="229" t="s">
        <v>365</v>
      </c>
      <c r="D208" s="229" t="s">
        <v>234</v>
      </c>
      <c r="E208" s="230" t="s">
        <v>366</v>
      </c>
      <c r="F208" s="231" t="s">
        <v>367</v>
      </c>
      <c r="G208" s="232" t="s">
        <v>237</v>
      </c>
      <c r="H208" s="233">
        <v>2</v>
      </c>
      <c r="I208" s="234"/>
      <c r="J208" s="235">
        <f>ROUND(I208*H208,2)</f>
        <v>0</v>
      </c>
      <c r="K208" s="231" t="s">
        <v>124</v>
      </c>
      <c r="L208" s="236"/>
      <c r="M208" s="237" t="s">
        <v>1</v>
      </c>
      <c r="N208" s="238" t="s">
        <v>41</v>
      </c>
      <c r="O208" s="76"/>
      <c r="P208" s="212">
        <f>O208*H208</f>
        <v>0</v>
      </c>
      <c r="Q208" s="212">
        <v>0.050999999999999997</v>
      </c>
      <c r="R208" s="212">
        <f>Q208*H208</f>
        <v>0.10199999999999999</v>
      </c>
      <c r="S208" s="212">
        <v>0</v>
      </c>
      <c r="T208" s="213">
        <f>S208*H208</f>
        <v>0</v>
      </c>
      <c r="AR208" s="14" t="s">
        <v>166</v>
      </c>
      <c r="AT208" s="14" t="s">
        <v>234</v>
      </c>
      <c r="AU208" s="14" t="s">
        <v>80</v>
      </c>
      <c r="AY208" s="14" t="s">
        <v>118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4" t="s">
        <v>78</v>
      </c>
      <c r="BK208" s="214">
        <f>ROUND(I208*H208,2)</f>
        <v>0</v>
      </c>
      <c r="BL208" s="14" t="s">
        <v>125</v>
      </c>
      <c r="BM208" s="14" t="s">
        <v>368</v>
      </c>
    </row>
    <row r="209" s="1" customFormat="1">
      <c r="B209" s="35"/>
      <c r="C209" s="36"/>
      <c r="D209" s="215" t="s">
        <v>127</v>
      </c>
      <c r="E209" s="36"/>
      <c r="F209" s="216" t="s">
        <v>369</v>
      </c>
      <c r="G209" s="36"/>
      <c r="H209" s="36"/>
      <c r="I209" s="128"/>
      <c r="J209" s="36"/>
      <c r="K209" s="36"/>
      <c r="L209" s="40"/>
      <c r="M209" s="217"/>
      <c r="N209" s="76"/>
      <c r="O209" s="76"/>
      <c r="P209" s="76"/>
      <c r="Q209" s="76"/>
      <c r="R209" s="76"/>
      <c r="S209" s="76"/>
      <c r="T209" s="77"/>
      <c r="AT209" s="14" t="s">
        <v>127</v>
      </c>
      <c r="AU209" s="14" t="s">
        <v>80</v>
      </c>
    </row>
    <row r="210" s="1" customFormat="1" ht="16.5" customHeight="1">
      <c r="B210" s="35"/>
      <c r="C210" s="229" t="s">
        <v>370</v>
      </c>
      <c r="D210" s="229" t="s">
        <v>234</v>
      </c>
      <c r="E210" s="230" t="s">
        <v>371</v>
      </c>
      <c r="F210" s="231" t="s">
        <v>364</v>
      </c>
      <c r="G210" s="232" t="s">
        <v>237</v>
      </c>
      <c r="H210" s="233">
        <v>2</v>
      </c>
      <c r="I210" s="234"/>
      <c r="J210" s="235">
        <f>ROUND(I210*H210,2)</f>
        <v>0</v>
      </c>
      <c r="K210" s="231" t="s">
        <v>124</v>
      </c>
      <c r="L210" s="236"/>
      <c r="M210" s="237" t="s">
        <v>1</v>
      </c>
      <c r="N210" s="238" t="s">
        <v>41</v>
      </c>
      <c r="O210" s="76"/>
      <c r="P210" s="212">
        <f>O210*H210</f>
        <v>0</v>
      </c>
      <c r="Q210" s="212">
        <v>0.50600000000000001</v>
      </c>
      <c r="R210" s="212">
        <f>Q210*H210</f>
        <v>1.012</v>
      </c>
      <c r="S210" s="212">
        <v>0</v>
      </c>
      <c r="T210" s="213">
        <f>S210*H210</f>
        <v>0</v>
      </c>
      <c r="AR210" s="14" t="s">
        <v>166</v>
      </c>
      <c r="AT210" s="14" t="s">
        <v>234</v>
      </c>
      <c r="AU210" s="14" t="s">
        <v>80</v>
      </c>
      <c r="AY210" s="14" t="s">
        <v>118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4" t="s">
        <v>78</v>
      </c>
      <c r="BK210" s="214">
        <f>ROUND(I210*H210,2)</f>
        <v>0</v>
      </c>
      <c r="BL210" s="14" t="s">
        <v>125</v>
      </c>
      <c r="BM210" s="14" t="s">
        <v>372</v>
      </c>
    </row>
    <row r="211" s="1" customFormat="1">
      <c r="B211" s="35"/>
      <c r="C211" s="36"/>
      <c r="D211" s="215" t="s">
        <v>127</v>
      </c>
      <c r="E211" s="36"/>
      <c r="F211" s="216" t="s">
        <v>364</v>
      </c>
      <c r="G211" s="36"/>
      <c r="H211" s="36"/>
      <c r="I211" s="128"/>
      <c r="J211" s="36"/>
      <c r="K211" s="36"/>
      <c r="L211" s="40"/>
      <c r="M211" s="217"/>
      <c r="N211" s="76"/>
      <c r="O211" s="76"/>
      <c r="P211" s="76"/>
      <c r="Q211" s="76"/>
      <c r="R211" s="76"/>
      <c r="S211" s="76"/>
      <c r="T211" s="77"/>
      <c r="AT211" s="14" t="s">
        <v>127</v>
      </c>
      <c r="AU211" s="14" t="s">
        <v>80</v>
      </c>
    </row>
    <row r="212" s="1" customFormat="1" ht="16.5" customHeight="1">
      <c r="B212" s="35"/>
      <c r="C212" s="229" t="s">
        <v>373</v>
      </c>
      <c r="D212" s="229" t="s">
        <v>234</v>
      </c>
      <c r="E212" s="230" t="s">
        <v>374</v>
      </c>
      <c r="F212" s="231" t="s">
        <v>375</v>
      </c>
      <c r="G212" s="232" t="s">
        <v>237</v>
      </c>
      <c r="H212" s="233">
        <v>2</v>
      </c>
      <c r="I212" s="234"/>
      <c r="J212" s="235">
        <f>ROUND(I212*H212,2)</f>
        <v>0</v>
      </c>
      <c r="K212" s="231" t="s">
        <v>1</v>
      </c>
      <c r="L212" s="236"/>
      <c r="M212" s="237" t="s">
        <v>1</v>
      </c>
      <c r="N212" s="238" t="s">
        <v>41</v>
      </c>
      <c r="O212" s="76"/>
      <c r="P212" s="212">
        <f>O212*H212</f>
        <v>0</v>
      </c>
      <c r="Q212" s="212">
        <v>0.25</v>
      </c>
      <c r="R212" s="212">
        <f>Q212*H212</f>
        <v>0.5</v>
      </c>
      <c r="S212" s="212">
        <v>0</v>
      </c>
      <c r="T212" s="213">
        <f>S212*H212</f>
        <v>0</v>
      </c>
      <c r="AR212" s="14" t="s">
        <v>166</v>
      </c>
      <c r="AT212" s="14" t="s">
        <v>234</v>
      </c>
      <c r="AU212" s="14" t="s">
        <v>80</v>
      </c>
      <c r="AY212" s="14" t="s">
        <v>118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4" t="s">
        <v>78</v>
      </c>
      <c r="BK212" s="214">
        <f>ROUND(I212*H212,2)</f>
        <v>0</v>
      </c>
      <c r="BL212" s="14" t="s">
        <v>125</v>
      </c>
      <c r="BM212" s="14" t="s">
        <v>376</v>
      </c>
    </row>
    <row r="213" s="1" customFormat="1">
      <c r="B213" s="35"/>
      <c r="C213" s="36"/>
      <c r="D213" s="215" t="s">
        <v>127</v>
      </c>
      <c r="E213" s="36"/>
      <c r="F213" s="216" t="s">
        <v>377</v>
      </c>
      <c r="G213" s="36"/>
      <c r="H213" s="36"/>
      <c r="I213" s="128"/>
      <c r="J213" s="36"/>
      <c r="K213" s="36"/>
      <c r="L213" s="40"/>
      <c r="M213" s="217"/>
      <c r="N213" s="76"/>
      <c r="O213" s="76"/>
      <c r="P213" s="76"/>
      <c r="Q213" s="76"/>
      <c r="R213" s="76"/>
      <c r="S213" s="76"/>
      <c r="T213" s="77"/>
      <c r="AT213" s="14" t="s">
        <v>127</v>
      </c>
      <c r="AU213" s="14" t="s">
        <v>80</v>
      </c>
    </row>
    <row r="214" s="1" customFormat="1" ht="16.5" customHeight="1">
      <c r="B214" s="35"/>
      <c r="C214" s="229" t="s">
        <v>378</v>
      </c>
      <c r="D214" s="229" t="s">
        <v>234</v>
      </c>
      <c r="E214" s="230" t="s">
        <v>379</v>
      </c>
      <c r="F214" s="231" t="s">
        <v>380</v>
      </c>
      <c r="G214" s="232" t="s">
        <v>237</v>
      </c>
      <c r="H214" s="233">
        <v>2</v>
      </c>
      <c r="I214" s="234"/>
      <c r="J214" s="235">
        <f>ROUND(I214*H214,2)</f>
        <v>0</v>
      </c>
      <c r="K214" s="231" t="s">
        <v>1</v>
      </c>
      <c r="L214" s="236"/>
      <c r="M214" s="237" t="s">
        <v>1</v>
      </c>
      <c r="N214" s="238" t="s">
        <v>41</v>
      </c>
      <c r="O214" s="76"/>
      <c r="P214" s="212">
        <f>O214*H214</f>
        <v>0</v>
      </c>
      <c r="Q214" s="212">
        <v>0.25</v>
      </c>
      <c r="R214" s="212">
        <f>Q214*H214</f>
        <v>0.5</v>
      </c>
      <c r="S214" s="212">
        <v>0</v>
      </c>
      <c r="T214" s="213">
        <f>S214*H214</f>
        <v>0</v>
      </c>
      <c r="AR214" s="14" t="s">
        <v>166</v>
      </c>
      <c r="AT214" s="14" t="s">
        <v>234</v>
      </c>
      <c r="AU214" s="14" t="s">
        <v>80</v>
      </c>
      <c r="AY214" s="14" t="s">
        <v>118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4" t="s">
        <v>78</v>
      </c>
      <c r="BK214" s="214">
        <f>ROUND(I214*H214,2)</f>
        <v>0</v>
      </c>
      <c r="BL214" s="14" t="s">
        <v>125</v>
      </c>
      <c r="BM214" s="14" t="s">
        <v>381</v>
      </c>
    </row>
    <row r="215" s="1" customFormat="1">
      <c r="B215" s="35"/>
      <c r="C215" s="36"/>
      <c r="D215" s="215" t="s">
        <v>127</v>
      </c>
      <c r="E215" s="36"/>
      <c r="F215" s="216" t="s">
        <v>377</v>
      </c>
      <c r="G215" s="36"/>
      <c r="H215" s="36"/>
      <c r="I215" s="128"/>
      <c r="J215" s="36"/>
      <c r="K215" s="36"/>
      <c r="L215" s="40"/>
      <c r="M215" s="217"/>
      <c r="N215" s="76"/>
      <c r="O215" s="76"/>
      <c r="P215" s="76"/>
      <c r="Q215" s="76"/>
      <c r="R215" s="76"/>
      <c r="S215" s="76"/>
      <c r="T215" s="77"/>
      <c r="AT215" s="14" t="s">
        <v>127</v>
      </c>
      <c r="AU215" s="14" t="s">
        <v>80</v>
      </c>
    </row>
    <row r="216" s="1" customFormat="1" ht="16.5" customHeight="1">
      <c r="B216" s="35"/>
      <c r="C216" s="229" t="s">
        <v>382</v>
      </c>
      <c r="D216" s="229" t="s">
        <v>234</v>
      </c>
      <c r="E216" s="230" t="s">
        <v>383</v>
      </c>
      <c r="F216" s="231" t="s">
        <v>384</v>
      </c>
      <c r="G216" s="232" t="s">
        <v>237</v>
      </c>
      <c r="H216" s="233">
        <v>2</v>
      </c>
      <c r="I216" s="234"/>
      <c r="J216" s="235">
        <f>ROUND(I216*H216,2)</f>
        <v>0</v>
      </c>
      <c r="K216" s="231" t="s">
        <v>1</v>
      </c>
      <c r="L216" s="236"/>
      <c r="M216" s="237" t="s">
        <v>1</v>
      </c>
      <c r="N216" s="238" t="s">
        <v>41</v>
      </c>
      <c r="O216" s="76"/>
      <c r="P216" s="212">
        <f>O216*H216</f>
        <v>0</v>
      </c>
      <c r="Q216" s="212">
        <v>0.50600000000000001</v>
      </c>
      <c r="R216" s="212">
        <f>Q216*H216</f>
        <v>1.012</v>
      </c>
      <c r="S216" s="212">
        <v>0</v>
      </c>
      <c r="T216" s="213">
        <f>S216*H216</f>
        <v>0</v>
      </c>
      <c r="AR216" s="14" t="s">
        <v>166</v>
      </c>
      <c r="AT216" s="14" t="s">
        <v>234</v>
      </c>
      <c r="AU216" s="14" t="s">
        <v>80</v>
      </c>
      <c r="AY216" s="14" t="s">
        <v>118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4" t="s">
        <v>78</v>
      </c>
      <c r="BK216" s="214">
        <f>ROUND(I216*H216,2)</f>
        <v>0</v>
      </c>
      <c r="BL216" s="14" t="s">
        <v>125</v>
      </c>
      <c r="BM216" s="14" t="s">
        <v>385</v>
      </c>
    </row>
    <row r="217" s="1" customFormat="1">
      <c r="B217" s="35"/>
      <c r="C217" s="36"/>
      <c r="D217" s="215" t="s">
        <v>127</v>
      </c>
      <c r="E217" s="36"/>
      <c r="F217" s="216" t="s">
        <v>364</v>
      </c>
      <c r="G217" s="36"/>
      <c r="H217" s="36"/>
      <c r="I217" s="128"/>
      <c r="J217" s="36"/>
      <c r="K217" s="36"/>
      <c r="L217" s="40"/>
      <c r="M217" s="217"/>
      <c r="N217" s="76"/>
      <c r="O217" s="76"/>
      <c r="P217" s="76"/>
      <c r="Q217" s="76"/>
      <c r="R217" s="76"/>
      <c r="S217" s="76"/>
      <c r="T217" s="77"/>
      <c r="AT217" s="14" t="s">
        <v>127</v>
      </c>
      <c r="AU217" s="14" t="s">
        <v>80</v>
      </c>
    </row>
    <row r="218" s="1" customFormat="1" ht="16.5" customHeight="1">
      <c r="B218" s="35"/>
      <c r="C218" s="229" t="s">
        <v>386</v>
      </c>
      <c r="D218" s="229" t="s">
        <v>234</v>
      </c>
      <c r="E218" s="230" t="s">
        <v>387</v>
      </c>
      <c r="F218" s="231" t="s">
        <v>388</v>
      </c>
      <c r="G218" s="232" t="s">
        <v>237</v>
      </c>
      <c r="H218" s="233">
        <v>2</v>
      </c>
      <c r="I218" s="234"/>
      <c r="J218" s="235">
        <f>ROUND(I218*H218,2)</f>
        <v>0</v>
      </c>
      <c r="K218" s="231" t="s">
        <v>124</v>
      </c>
      <c r="L218" s="236"/>
      <c r="M218" s="237" t="s">
        <v>1</v>
      </c>
      <c r="N218" s="238" t="s">
        <v>41</v>
      </c>
      <c r="O218" s="76"/>
      <c r="P218" s="212">
        <f>O218*H218</f>
        <v>0</v>
      </c>
      <c r="Q218" s="212">
        <v>0.16200000000000001</v>
      </c>
      <c r="R218" s="212">
        <f>Q218*H218</f>
        <v>0.32400000000000001</v>
      </c>
      <c r="S218" s="212">
        <v>0</v>
      </c>
      <c r="T218" s="213">
        <f>S218*H218</f>
        <v>0</v>
      </c>
      <c r="AR218" s="14" t="s">
        <v>166</v>
      </c>
      <c r="AT218" s="14" t="s">
        <v>234</v>
      </c>
      <c r="AU218" s="14" t="s">
        <v>80</v>
      </c>
      <c r="AY218" s="14" t="s">
        <v>118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4" t="s">
        <v>78</v>
      </c>
      <c r="BK218" s="214">
        <f>ROUND(I218*H218,2)</f>
        <v>0</v>
      </c>
      <c r="BL218" s="14" t="s">
        <v>125</v>
      </c>
      <c r="BM218" s="14" t="s">
        <v>389</v>
      </c>
    </row>
    <row r="219" s="1" customFormat="1">
      <c r="B219" s="35"/>
      <c r="C219" s="36"/>
      <c r="D219" s="215" t="s">
        <v>127</v>
      </c>
      <c r="E219" s="36"/>
      <c r="F219" s="216" t="s">
        <v>390</v>
      </c>
      <c r="G219" s="36"/>
      <c r="H219" s="36"/>
      <c r="I219" s="128"/>
      <c r="J219" s="36"/>
      <c r="K219" s="36"/>
      <c r="L219" s="40"/>
      <c r="M219" s="217"/>
      <c r="N219" s="76"/>
      <c r="O219" s="76"/>
      <c r="P219" s="76"/>
      <c r="Q219" s="76"/>
      <c r="R219" s="76"/>
      <c r="S219" s="76"/>
      <c r="T219" s="77"/>
      <c r="AT219" s="14" t="s">
        <v>127</v>
      </c>
      <c r="AU219" s="14" t="s">
        <v>80</v>
      </c>
    </row>
    <row r="220" s="1" customFormat="1" ht="16.5" customHeight="1">
      <c r="B220" s="35"/>
      <c r="C220" s="203" t="s">
        <v>391</v>
      </c>
      <c r="D220" s="203" t="s">
        <v>120</v>
      </c>
      <c r="E220" s="204" t="s">
        <v>392</v>
      </c>
      <c r="F220" s="205" t="s">
        <v>393</v>
      </c>
      <c r="G220" s="206" t="s">
        <v>237</v>
      </c>
      <c r="H220" s="207">
        <v>2</v>
      </c>
      <c r="I220" s="208"/>
      <c r="J220" s="209">
        <f>ROUND(I220*H220,2)</f>
        <v>0</v>
      </c>
      <c r="K220" s="205" t="s">
        <v>124</v>
      </c>
      <c r="L220" s="40"/>
      <c r="M220" s="210" t="s">
        <v>1</v>
      </c>
      <c r="N220" s="211" t="s">
        <v>41</v>
      </c>
      <c r="O220" s="76"/>
      <c r="P220" s="212">
        <f>O220*H220</f>
        <v>0</v>
      </c>
      <c r="Q220" s="212">
        <v>0.21734000000000001</v>
      </c>
      <c r="R220" s="212">
        <f>Q220*H220</f>
        <v>0.43468000000000001</v>
      </c>
      <c r="S220" s="212">
        <v>0</v>
      </c>
      <c r="T220" s="213">
        <f>S220*H220</f>
        <v>0</v>
      </c>
      <c r="AR220" s="14" t="s">
        <v>125</v>
      </c>
      <c r="AT220" s="14" t="s">
        <v>120</v>
      </c>
      <c r="AU220" s="14" t="s">
        <v>80</v>
      </c>
      <c r="AY220" s="14" t="s">
        <v>118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4" t="s">
        <v>78</v>
      </c>
      <c r="BK220" s="214">
        <f>ROUND(I220*H220,2)</f>
        <v>0</v>
      </c>
      <c r="BL220" s="14" t="s">
        <v>125</v>
      </c>
      <c r="BM220" s="14" t="s">
        <v>394</v>
      </c>
    </row>
    <row r="221" s="1" customFormat="1">
      <c r="B221" s="35"/>
      <c r="C221" s="36"/>
      <c r="D221" s="215" t="s">
        <v>127</v>
      </c>
      <c r="E221" s="36"/>
      <c r="F221" s="216" t="s">
        <v>395</v>
      </c>
      <c r="G221" s="36"/>
      <c r="H221" s="36"/>
      <c r="I221" s="128"/>
      <c r="J221" s="36"/>
      <c r="K221" s="36"/>
      <c r="L221" s="40"/>
      <c r="M221" s="217"/>
      <c r="N221" s="76"/>
      <c r="O221" s="76"/>
      <c r="P221" s="76"/>
      <c r="Q221" s="76"/>
      <c r="R221" s="76"/>
      <c r="S221" s="76"/>
      <c r="T221" s="77"/>
      <c r="AT221" s="14" t="s">
        <v>127</v>
      </c>
      <c r="AU221" s="14" t="s">
        <v>80</v>
      </c>
    </row>
    <row r="222" s="1" customFormat="1" ht="16.5" customHeight="1">
      <c r="B222" s="35"/>
      <c r="C222" s="229" t="s">
        <v>396</v>
      </c>
      <c r="D222" s="229" t="s">
        <v>234</v>
      </c>
      <c r="E222" s="230" t="s">
        <v>397</v>
      </c>
      <c r="F222" s="231" t="s">
        <v>398</v>
      </c>
      <c r="G222" s="232" t="s">
        <v>237</v>
      </c>
      <c r="H222" s="233">
        <v>4</v>
      </c>
      <c r="I222" s="234"/>
      <c r="J222" s="235">
        <f>ROUND(I222*H222,2)</f>
        <v>0</v>
      </c>
      <c r="K222" s="231" t="s">
        <v>1</v>
      </c>
      <c r="L222" s="236"/>
      <c r="M222" s="237" t="s">
        <v>1</v>
      </c>
      <c r="N222" s="238" t="s">
        <v>41</v>
      </c>
      <c r="O222" s="76"/>
      <c r="P222" s="212">
        <f>O222*H222</f>
        <v>0</v>
      </c>
      <c r="Q222" s="212">
        <v>0.0044000000000000003</v>
      </c>
      <c r="R222" s="212">
        <f>Q222*H222</f>
        <v>0.017600000000000001</v>
      </c>
      <c r="S222" s="212">
        <v>0</v>
      </c>
      <c r="T222" s="213">
        <f>S222*H222</f>
        <v>0</v>
      </c>
      <c r="AR222" s="14" t="s">
        <v>166</v>
      </c>
      <c r="AT222" s="14" t="s">
        <v>234</v>
      </c>
      <c r="AU222" s="14" t="s">
        <v>80</v>
      </c>
      <c r="AY222" s="14" t="s">
        <v>118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4" t="s">
        <v>78</v>
      </c>
      <c r="BK222" s="214">
        <f>ROUND(I222*H222,2)</f>
        <v>0</v>
      </c>
      <c r="BL222" s="14" t="s">
        <v>125</v>
      </c>
      <c r="BM222" s="14" t="s">
        <v>399</v>
      </c>
    </row>
    <row r="223" s="1" customFormat="1">
      <c r="B223" s="35"/>
      <c r="C223" s="36"/>
      <c r="D223" s="215" t="s">
        <v>127</v>
      </c>
      <c r="E223" s="36"/>
      <c r="F223" s="216" t="s">
        <v>400</v>
      </c>
      <c r="G223" s="36"/>
      <c r="H223" s="36"/>
      <c r="I223" s="128"/>
      <c r="J223" s="36"/>
      <c r="K223" s="36"/>
      <c r="L223" s="40"/>
      <c r="M223" s="217"/>
      <c r="N223" s="76"/>
      <c r="O223" s="76"/>
      <c r="P223" s="76"/>
      <c r="Q223" s="76"/>
      <c r="R223" s="76"/>
      <c r="S223" s="76"/>
      <c r="T223" s="77"/>
      <c r="AT223" s="14" t="s">
        <v>127</v>
      </c>
      <c r="AU223" s="14" t="s">
        <v>80</v>
      </c>
    </row>
    <row r="224" s="1" customFormat="1" ht="16.5" customHeight="1">
      <c r="B224" s="35"/>
      <c r="C224" s="229" t="s">
        <v>401</v>
      </c>
      <c r="D224" s="229" t="s">
        <v>234</v>
      </c>
      <c r="E224" s="230" t="s">
        <v>402</v>
      </c>
      <c r="F224" s="231" t="s">
        <v>403</v>
      </c>
      <c r="G224" s="232" t="s">
        <v>237</v>
      </c>
      <c r="H224" s="233">
        <v>2</v>
      </c>
      <c r="I224" s="234"/>
      <c r="J224" s="235">
        <f>ROUND(I224*H224,2)</f>
        <v>0</v>
      </c>
      <c r="K224" s="231" t="s">
        <v>1</v>
      </c>
      <c r="L224" s="236"/>
      <c r="M224" s="237" t="s">
        <v>1</v>
      </c>
      <c r="N224" s="238" t="s">
        <v>41</v>
      </c>
      <c r="O224" s="76"/>
      <c r="P224" s="212">
        <f>O224*H224</f>
        <v>0</v>
      </c>
      <c r="Q224" s="212">
        <v>0.0044999999999999997</v>
      </c>
      <c r="R224" s="212">
        <f>Q224*H224</f>
        <v>0.0089999999999999993</v>
      </c>
      <c r="S224" s="212">
        <v>0</v>
      </c>
      <c r="T224" s="213">
        <f>S224*H224</f>
        <v>0</v>
      </c>
      <c r="AR224" s="14" t="s">
        <v>166</v>
      </c>
      <c r="AT224" s="14" t="s">
        <v>234</v>
      </c>
      <c r="AU224" s="14" t="s">
        <v>80</v>
      </c>
      <c r="AY224" s="14" t="s">
        <v>118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4" t="s">
        <v>78</v>
      </c>
      <c r="BK224" s="214">
        <f>ROUND(I224*H224,2)</f>
        <v>0</v>
      </c>
      <c r="BL224" s="14" t="s">
        <v>125</v>
      </c>
      <c r="BM224" s="14" t="s">
        <v>404</v>
      </c>
    </row>
    <row r="225" s="1" customFormat="1">
      <c r="B225" s="35"/>
      <c r="C225" s="36"/>
      <c r="D225" s="215" t="s">
        <v>127</v>
      </c>
      <c r="E225" s="36"/>
      <c r="F225" s="216" t="s">
        <v>405</v>
      </c>
      <c r="G225" s="36"/>
      <c r="H225" s="36"/>
      <c r="I225" s="128"/>
      <c r="J225" s="36"/>
      <c r="K225" s="36"/>
      <c r="L225" s="40"/>
      <c r="M225" s="217"/>
      <c r="N225" s="76"/>
      <c r="O225" s="76"/>
      <c r="P225" s="76"/>
      <c r="Q225" s="76"/>
      <c r="R225" s="76"/>
      <c r="S225" s="76"/>
      <c r="T225" s="77"/>
      <c r="AT225" s="14" t="s">
        <v>127</v>
      </c>
      <c r="AU225" s="14" t="s">
        <v>80</v>
      </c>
    </row>
    <row r="226" s="1" customFormat="1" ht="16.5" customHeight="1">
      <c r="B226" s="35"/>
      <c r="C226" s="229" t="s">
        <v>406</v>
      </c>
      <c r="D226" s="229" t="s">
        <v>234</v>
      </c>
      <c r="E226" s="230" t="s">
        <v>407</v>
      </c>
      <c r="F226" s="231" t="s">
        <v>408</v>
      </c>
      <c r="G226" s="232" t="s">
        <v>237</v>
      </c>
      <c r="H226" s="233">
        <v>4</v>
      </c>
      <c r="I226" s="234"/>
      <c r="J226" s="235">
        <f>ROUND(I226*H226,2)</f>
        <v>0</v>
      </c>
      <c r="K226" s="231" t="s">
        <v>124</v>
      </c>
      <c r="L226" s="236"/>
      <c r="M226" s="237" t="s">
        <v>1</v>
      </c>
      <c r="N226" s="238" t="s">
        <v>41</v>
      </c>
      <c r="O226" s="76"/>
      <c r="P226" s="212">
        <f>O226*H226</f>
        <v>0</v>
      </c>
      <c r="Q226" s="212">
        <v>0.014999999999999999</v>
      </c>
      <c r="R226" s="212">
        <f>Q226*H226</f>
        <v>0.059999999999999998</v>
      </c>
      <c r="S226" s="212">
        <v>0</v>
      </c>
      <c r="T226" s="213">
        <f>S226*H226</f>
        <v>0</v>
      </c>
      <c r="AR226" s="14" t="s">
        <v>166</v>
      </c>
      <c r="AT226" s="14" t="s">
        <v>234</v>
      </c>
      <c r="AU226" s="14" t="s">
        <v>80</v>
      </c>
      <c r="AY226" s="14" t="s">
        <v>118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4" t="s">
        <v>78</v>
      </c>
      <c r="BK226" s="214">
        <f>ROUND(I226*H226,2)</f>
        <v>0</v>
      </c>
      <c r="BL226" s="14" t="s">
        <v>125</v>
      </c>
      <c r="BM226" s="14" t="s">
        <v>409</v>
      </c>
    </row>
    <row r="227" s="1" customFormat="1">
      <c r="B227" s="35"/>
      <c r="C227" s="36"/>
      <c r="D227" s="215" t="s">
        <v>127</v>
      </c>
      <c r="E227" s="36"/>
      <c r="F227" s="216" t="s">
        <v>410</v>
      </c>
      <c r="G227" s="36"/>
      <c r="H227" s="36"/>
      <c r="I227" s="128"/>
      <c r="J227" s="36"/>
      <c r="K227" s="36"/>
      <c r="L227" s="40"/>
      <c r="M227" s="217"/>
      <c r="N227" s="76"/>
      <c r="O227" s="76"/>
      <c r="P227" s="76"/>
      <c r="Q227" s="76"/>
      <c r="R227" s="76"/>
      <c r="S227" s="76"/>
      <c r="T227" s="77"/>
      <c r="AT227" s="14" t="s">
        <v>127</v>
      </c>
      <c r="AU227" s="14" t="s">
        <v>80</v>
      </c>
    </row>
    <row r="228" s="1" customFormat="1" ht="16.5" customHeight="1">
      <c r="B228" s="35"/>
      <c r="C228" s="229" t="s">
        <v>411</v>
      </c>
      <c r="D228" s="229" t="s">
        <v>234</v>
      </c>
      <c r="E228" s="230" t="s">
        <v>412</v>
      </c>
      <c r="F228" s="231" t="s">
        <v>413</v>
      </c>
      <c r="G228" s="232" t="s">
        <v>237</v>
      </c>
      <c r="H228" s="233">
        <v>2</v>
      </c>
      <c r="I228" s="234"/>
      <c r="J228" s="235">
        <f>ROUND(I228*H228,2)</f>
        <v>0</v>
      </c>
      <c r="K228" s="231" t="s">
        <v>1</v>
      </c>
      <c r="L228" s="236"/>
      <c r="M228" s="237" t="s">
        <v>1</v>
      </c>
      <c r="N228" s="238" t="s">
        <v>41</v>
      </c>
      <c r="O228" s="76"/>
      <c r="P228" s="212">
        <f>O228*H228</f>
        <v>0</v>
      </c>
      <c r="Q228" s="212">
        <v>0.0055999999999999999</v>
      </c>
      <c r="R228" s="212">
        <f>Q228*H228</f>
        <v>0.0112</v>
      </c>
      <c r="S228" s="212">
        <v>0</v>
      </c>
      <c r="T228" s="213">
        <f>S228*H228</f>
        <v>0</v>
      </c>
      <c r="AR228" s="14" t="s">
        <v>166</v>
      </c>
      <c r="AT228" s="14" t="s">
        <v>234</v>
      </c>
      <c r="AU228" s="14" t="s">
        <v>80</v>
      </c>
      <c r="AY228" s="14" t="s">
        <v>118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4" t="s">
        <v>78</v>
      </c>
      <c r="BK228" s="214">
        <f>ROUND(I228*H228,2)</f>
        <v>0</v>
      </c>
      <c r="BL228" s="14" t="s">
        <v>125</v>
      </c>
      <c r="BM228" s="14" t="s">
        <v>414</v>
      </c>
    </row>
    <row r="229" s="1" customFormat="1">
      <c r="B229" s="35"/>
      <c r="C229" s="36"/>
      <c r="D229" s="215" t="s">
        <v>127</v>
      </c>
      <c r="E229" s="36"/>
      <c r="F229" s="216" t="s">
        <v>415</v>
      </c>
      <c r="G229" s="36"/>
      <c r="H229" s="36"/>
      <c r="I229" s="128"/>
      <c r="J229" s="36"/>
      <c r="K229" s="36"/>
      <c r="L229" s="40"/>
      <c r="M229" s="217"/>
      <c r="N229" s="76"/>
      <c r="O229" s="76"/>
      <c r="P229" s="76"/>
      <c r="Q229" s="76"/>
      <c r="R229" s="76"/>
      <c r="S229" s="76"/>
      <c r="T229" s="77"/>
      <c r="AT229" s="14" t="s">
        <v>127</v>
      </c>
      <c r="AU229" s="14" t="s">
        <v>80</v>
      </c>
    </row>
    <row r="230" s="1" customFormat="1" ht="16.5" customHeight="1">
      <c r="B230" s="35"/>
      <c r="C230" s="229" t="s">
        <v>416</v>
      </c>
      <c r="D230" s="229" t="s">
        <v>234</v>
      </c>
      <c r="E230" s="230" t="s">
        <v>417</v>
      </c>
      <c r="F230" s="231" t="s">
        <v>418</v>
      </c>
      <c r="G230" s="232" t="s">
        <v>237</v>
      </c>
      <c r="H230" s="233">
        <v>2</v>
      </c>
      <c r="I230" s="234"/>
      <c r="J230" s="235">
        <f>ROUND(I230*H230,2)</f>
        <v>0</v>
      </c>
      <c r="K230" s="231" t="s">
        <v>1</v>
      </c>
      <c r="L230" s="236"/>
      <c r="M230" s="237" t="s">
        <v>1</v>
      </c>
      <c r="N230" s="238" t="s">
        <v>41</v>
      </c>
      <c r="O230" s="76"/>
      <c r="P230" s="212">
        <f>O230*H230</f>
        <v>0</v>
      </c>
      <c r="Q230" s="212">
        <v>0.0030000000000000001</v>
      </c>
      <c r="R230" s="212">
        <f>Q230*H230</f>
        <v>0.0060000000000000001</v>
      </c>
      <c r="S230" s="212">
        <v>0</v>
      </c>
      <c r="T230" s="213">
        <f>S230*H230</f>
        <v>0</v>
      </c>
      <c r="AR230" s="14" t="s">
        <v>166</v>
      </c>
      <c r="AT230" s="14" t="s">
        <v>234</v>
      </c>
      <c r="AU230" s="14" t="s">
        <v>80</v>
      </c>
      <c r="AY230" s="14" t="s">
        <v>118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4" t="s">
        <v>78</v>
      </c>
      <c r="BK230" s="214">
        <f>ROUND(I230*H230,2)</f>
        <v>0</v>
      </c>
      <c r="BL230" s="14" t="s">
        <v>125</v>
      </c>
      <c r="BM230" s="14" t="s">
        <v>419</v>
      </c>
    </row>
    <row r="231" s="1" customFormat="1">
      <c r="B231" s="35"/>
      <c r="C231" s="36"/>
      <c r="D231" s="215" t="s">
        <v>127</v>
      </c>
      <c r="E231" s="36"/>
      <c r="F231" s="216" t="s">
        <v>420</v>
      </c>
      <c r="G231" s="36"/>
      <c r="H231" s="36"/>
      <c r="I231" s="128"/>
      <c r="J231" s="36"/>
      <c r="K231" s="36"/>
      <c r="L231" s="40"/>
      <c r="M231" s="217"/>
      <c r="N231" s="76"/>
      <c r="O231" s="76"/>
      <c r="P231" s="76"/>
      <c r="Q231" s="76"/>
      <c r="R231" s="76"/>
      <c r="S231" s="76"/>
      <c r="T231" s="77"/>
      <c r="AT231" s="14" t="s">
        <v>127</v>
      </c>
      <c r="AU231" s="14" t="s">
        <v>80</v>
      </c>
    </row>
    <row r="232" s="1" customFormat="1" ht="16.5" customHeight="1">
      <c r="B232" s="35"/>
      <c r="C232" s="229" t="s">
        <v>421</v>
      </c>
      <c r="D232" s="229" t="s">
        <v>234</v>
      </c>
      <c r="E232" s="230" t="s">
        <v>422</v>
      </c>
      <c r="F232" s="231" t="s">
        <v>423</v>
      </c>
      <c r="G232" s="232" t="s">
        <v>237</v>
      </c>
      <c r="H232" s="233">
        <v>2</v>
      </c>
      <c r="I232" s="234"/>
      <c r="J232" s="235">
        <f>ROUND(I232*H232,2)</f>
        <v>0</v>
      </c>
      <c r="K232" s="231" t="s">
        <v>1</v>
      </c>
      <c r="L232" s="236"/>
      <c r="M232" s="237" t="s">
        <v>1</v>
      </c>
      <c r="N232" s="238" t="s">
        <v>41</v>
      </c>
      <c r="O232" s="76"/>
      <c r="P232" s="212">
        <f>O232*H232</f>
        <v>0</v>
      </c>
      <c r="Q232" s="212">
        <v>0.0030000000000000001</v>
      </c>
      <c r="R232" s="212">
        <f>Q232*H232</f>
        <v>0.0060000000000000001</v>
      </c>
      <c r="S232" s="212">
        <v>0</v>
      </c>
      <c r="T232" s="213">
        <f>S232*H232</f>
        <v>0</v>
      </c>
      <c r="AR232" s="14" t="s">
        <v>166</v>
      </c>
      <c r="AT232" s="14" t="s">
        <v>234</v>
      </c>
      <c r="AU232" s="14" t="s">
        <v>80</v>
      </c>
      <c r="AY232" s="14" t="s">
        <v>118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4" t="s">
        <v>78</v>
      </c>
      <c r="BK232" s="214">
        <f>ROUND(I232*H232,2)</f>
        <v>0</v>
      </c>
      <c r="BL232" s="14" t="s">
        <v>125</v>
      </c>
      <c r="BM232" s="14" t="s">
        <v>424</v>
      </c>
    </row>
    <row r="233" s="1" customFormat="1">
      <c r="B233" s="35"/>
      <c r="C233" s="36"/>
      <c r="D233" s="215" t="s">
        <v>127</v>
      </c>
      <c r="E233" s="36"/>
      <c r="F233" s="216" t="s">
        <v>420</v>
      </c>
      <c r="G233" s="36"/>
      <c r="H233" s="36"/>
      <c r="I233" s="128"/>
      <c r="J233" s="36"/>
      <c r="K233" s="36"/>
      <c r="L233" s="40"/>
      <c r="M233" s="217"/>
      <c r="N233" s="76"/>
      <c r="O233" s="76"/>
      <c r="P233" s="76"/>
      <c r="Q233" s="76"/>
      <c r="R233" s="76"/>
      <c r="S233" s="76"/>
      <c r="T233" s="77"/>
      <c r="AT233" s="14" t="s">
        <v>127</v>
      </c>
      <c r="AU233" s="14" t="s">
        <v>80</v>
      </c>
    </row>
    <row r="234" s="1" customFormat="1" ht="16.5" customHeight="1">
      <c r="B234" s="35"/>
      <c r="C234" s="229" t="s">
        <v>425</v>
      </c>
      <c r="D234" s="229" t="s">
        <v>234</v>
      </c>
      <c r="E234" s="230" t="s">
        <v>426</v>
      </c>
      <c r="F234" s="231" t="s">
        <v>427</v>
      </c>
      <c r="G234" s="232" t="s">
        <v>237</v>
      </c>
      <c r="H234" s="233">
        <v>2</v>
      </c>
      <c r="I234" s="234"/>
      <c r="J234" s="235">
        <f>ROUND(I234*H234,2)</f>
        <v>0</v>
      </c>
      <c r="K234" s="231" t="s">
        <v>1</v>
      </c>
      <c r="L234" s="236"/>
      <c r="M234" s="237" t="s">
        <v>1</v>
      </c>
      <c r="N234" s="238" t="s">
        <v>41</v>
      </c>
      <c r="O234" s="76"/>
      <c r="P234" s="212">
        <f>O234*H234</f>
        <v>0</v>
      </c>
      <c r="Q234" s="212">
        <v>0.016</v>
      </c>
      <c r="R234" s="212">
        <f>Q234*H234</f>
        <v>0.032000000000000001</v>
      </c>
      <c r="S234" s="212">
        <v>0</v>
      </c>
      <c r="T234" s="213">
        <f>S234*H234</f>
        <v>0</v>
      </c>
      <c r="AR234" s="14" t="s">
        <v>166</v>
      </c>
      <c r="AT234" s="14" t="s">
        <v>234</v>
      </c>
      <c r="AU234" s="14" t="s">
        <v>80</v>
      </c>
      <c r="AY234" s="14" t="s">
        <v>118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4" t="s">
        <v>78</v>
      </c>
      <c r="BK234" s="214">
        <f>ROUND(I234*H234,2)</f>
        <v>0</v>
      </c>
      <c r="BL234" s="14" t="s">
        <v>125</v>
      </c>
      <c r="BM234" s="14" t="s">
        <v>428</v>
      </c>
    </row>
    <row r="235" s="1" customFormat="1">
      <c r="B235" s="35"/>
      <c r="C235" s="36"/>
      <c r="D235" s="215" t="s">
        <v>127</v>
      </c>
      <c r="E235" s="36"/>
      <c r="F235" s="216" t="s">
        <v>429</v>
      </c>
      <c r="G235" s="36"/>
      <c r="H235" s="36"/>
      <c r="I235" s="128"/>
      <c r="J235" s="36"/>
      <c r="K235" s="36"/>
      <c r="L235" s="40"/>
      <c r="M235" s="217"/>
      <c r="N235" s="76"/>
      <c r="O235" s="76"/>
      <c r="P235" s="76"/>
      <c r="Q235" s="76"/>
      <c r="R235" s="76"/>
      <c r="S235" s="76"/>
      <c r="T235" s="77"/>
      <c r="AT235" s="14" t="s">
        <v>127</v>
      </c>
      <c r="AU235" s="14" t="s">
        <v>80</v>
      </c>
    </row>
    <row r="236" s="1" customFormat="1" ht="16.5" customHeight="1">
      <c r="B236" s="35"/>
      <c r="C236" s="203" t="s">
        <v>430</v>
      </c>
      <c r="D236" s="203" t="s">
        <v>120</v>
      </c>
      <c r="E236" s="204" t="s">
        <v>431</v>
      </c>
      <c r="F236" s="205" t="s">
        <v>432</v>
      </c>
      <c r="G236" s="206" t="s">
        <v>237</v>
      </c>
      <c r="H236" s="207">
        <v>72</v>
      </c>
      <c r="I236" s="208"/>
      <c r="J236" s="209">
        <f>ROUND(I236*H236,2)</f>
        <v>0</v>
      </c>
      <c r="K236" s="205" t="s">
        <v>124</v>
      </c>
      <c r="L236" s="40"/>
      <c r="M236" s="210" t="s">
        <v>1</v>
      </c>
      <c r="N236" s="211" t="s">
        <v>41</v>
      </c>
      <c r="O236" s="76"/>
      <c r="P236" s="212">
        <f>O236*H236</f>
        <v>0</v>
      </c>
      <c r="Q236" s="212">
        <v>0.00017000000000000001</v>
      </c>
      <c r="R236" s="212">
        <f>Q236*H236</f>
        <v>0.012240000000000001</v>
      </c>
      <c r="S236" s="212">
        <v>0</v>
      </c>
      <c r="T236" s="213">
        <f>S236*H236</f>
        <v>0</v>
      </c>
      <c r="AR236" s="14" t="s">
        <v>125</v>
      </c>
      <c r="AT236" s="14" t="s">
        <v>120</v>
      </c>
      <c r="AU236" s="14" t="s">
        <v>80</v>
      </c>
      <c r="AY236" s="14" t="s">
        <v>118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4" t="s">
        <v>78</v>
      </c>
      <c r="BK236" s="214">
        <f>ROUND(I236*H236,2)</f>
        <v>0</v>
      </c>
      <c r="BL236" s="14" t="s">
        <v>125</v>
      </c>
      <c r="BM236" s="14" t="s">
        <v>433</v>
      </c>
    </row>
    <row r="237" s="1" customFormat="1">
      <c r="B237" s="35"/>
      <c r="C237" s="36"/>
      <c r="D237" s="215" t="s">
        <v>127</v>
      </c>
      <c r="E237" s="36"/>
      <c r="F237" s="216" t="s">
        <v>434</v>
      </c>
      <c r="G237" s="36"/>
      <c r="H237" s="36"/>
      <c r="I237" s="128"/>
      <c r="J237" s="36"/>
      <c r="K237" s="36"/>
      <c r="L237" s="40"/>
      <c r="M237" s="217"/>
      <c r="N237" s="76"/>
      <c r="O237" s="76"/>
      <c r="P237" s="76"/>
      <c r="Q237" s="76"/>
      <c r="R237" s="76"/>
      <c r="S237" s="76"/>
      <c r="T237" s="77"/>
      <c r="AT237" s="14" t="s">
        <v>127</v>
      </c>
      <c r="AU237" s="14" t="s">
        <v>80</v>
      </c>
    </row>
    <row r="238" s="1" customFormat="1" ht="16.5" customHeight="1">
      <c r="B238" s="35"/>
      <c r="C238" s="229" t="s">
        <v>435</v>
      </c>
      <c r="D238" s="229" t="s">
        <v>234</v>
      </c>
      <c r="E238" s="230" t="s">
        <v>436</v>
      </c>
      <c r="F238" s="231" t="s">
        <v>437</v>
      </c>
      <c r="G238" s="232" t="s">
        <v>237</v>
      </c>
      <c r="H238" s="233">
        <v>6</v>
      </c>
      <c r="I238" s="234"/>
      <c r="J238" s="235">
        <f>ROUND(I238*H238,2)</f>
        <v>0</v>
      </c>
      <c r="K238" s="231" t="s">
        <v>1</v>
      </c>
      <c r="L238" s="236"/>
      <c r="M238" s="237" t="s">
        <v>1</v>
      </c>
      <c r="N238" s="238" t="s">
        <v>41</v>
      </c>
      <c r="O238" s="76"/>
      <c r="P238" s="212">
        <f>O238*H238</f>
        <v>0</v>
      </c>
      <c r="Q238" s="212">
        <v>0.0015</v>
      </c>
      <c r="R238" s="212">
        <f>Q238*H238</f>
        <v>0.0090000000000000011</v>
      </c>
      <c r="S238" s="212">
        <v>0</v>
      </c>
      <c r="T238" s="213">
        <f>S238*H238</f>
        <v>0</v>
      </c>
      <c r="AR238" s="14" t="s">
        <v>166</v>
      </c>
      <c r="AT238" s="14" t="s">
        <v>234</v>
      </c>
      <c r="AU238" s="14" t="s">
        <v>80</v>
      </c>
      <c r="AY238" s="14" t="s">
        <v>118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4" t="s">
        <v>78</v>
      </c>
      <c r="BK238" s="214">
        <f>ROUND(I238*H238,2)</f>
        <v>0</v>
      </c>
      <c r="BL238" s="14" t="s">
        <v>125</v>
      </c>
      <c r="BM238" s="14" t="s">
        <v>438</v>
      </c>
    </row>
    <row r="239" s="1" customFormat="1">
      <c r="B239" s="35"/>
      <c r="C239" s="36"/>
      <c r="D239" s="215" t="s">
        <v>127</v>
      </c>
      <c r="E239" s="36"/>
      <c r="F239" s="216" t="s">
        <v>439</v>
      </c>
      <c r="G239" s="36"/>
      <c r="H239" s="36"/>
      <c r="I239" s="128"/>
      <c r="J239" s="36"/>
      <c r="K239" s="36"/>
      <c r="L239" s="40"/>
      <c r="M239" s="217"/>
      <c r="N239" s="76"/>
      <c r="O239" s="76"/>
      <c r="P239" s="76"/>
      <c r="Q239" s="76"/>
      <c r="R239" s="76"/>
      <c r="S239" s="76"/>
      <c r="T239" s="77"/>
      <c r="AT239" s="14" t="s">
        <v>127</v>
      </c>
      <c r="AU239" s="14" t="s">
        <v>80</v>
      </c>
    </row>
    <row r="240" s="1" customFormat="1" ht="16.5" customHeight="1">
      <c r="B240" s="35"/>
      <c r="C240" s="229" t="s">
        <v>440</v>
      </c>
      <c r="D240" s="229" t="s">
        <v>234</v>
      </c>
      <c r="E240" s="230" t="s">
        <v>441</v>
      </c>
      <c r="F240" s="231" t="s">
        <v>442</v>
      </c>
      <c r="G240" s="232" t="s">
        <v>237</v>
      </c>
      <c r="H240" s="233">
        <v>2</v>
      </c>
      <c r="I240" s="234"/>
      <c r="J240" s="235">
        <f>ROUND(I240*H240,2)</f>
        <v>0</v>
      </c>
      <c r="K240" s="231" t="s">
        <v>124</v>
      </c>
      <c r="L240" s="236"/>
      <c r="M240" s="237" t="s">
        <v>1</v>
      </c>
      <c r="N240" s="238" t="s">
        <v>41</v>
      </c>
      <c r="O240" s="76"/>
      <c r="P240" s="212">
        <f>O240*H240</f>
        <v>0</v>
      </c>
      <c r="Q240" s="212">
        <v>0.071999999999999995</v>
      </c>
      <c r="R240" s="212">
        <f>Q240*H240</f>
        <v>0.14399999999999999</v>
      </c>
      <c r="S240" s="212">
        <v>0</v>
      </c>
      <c r="T240" s="213">
        <f>S240*H240</f>
        <v>0</v>
      </c>
      <c r="AR240" s="14" t="s">
        <v>166</v>
      </c>
      <c r="AT240" s="14" t="s">
        <v>234</v>
      </c>
      <c r="AU240" s="14" t="s">
        <v>80</v>
      </c>
      <c r="AY240" s="14" t="s">
        <v>118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4" t="s">
        <v>78</v>
      </c>
      <c r="BK240" s="214">
        <f>ROUND(I240*H240,2)</f>
        <v>0</v>
      </c>
      <c r="BL240" s="14" t="s">
        <v>125</v>
      </c>
      <c r="BM240" s="14" t="s">
        <v>443</v>
      </c>
    </row>
    <row r="241" s="1" customFormat="1">
      <c r="B241" s="35"/>
      <c r="C241" s="36"/>
      <c r="D241" s="215" t="s">
        <v>127</v>
      </c>
      <c r="E241" s="36"/>
      <c r="F241" s="216" t="s">
        <v>442</v>
      </c>
      <c r="G241" s="36"/>
      <c r="H241" s="36"/>
      <c r="I241" s="128"/>
      <c r="J241" s="36"/>
      <c r="K241" s="36"/>
      <c r="L241" s="40"/>
      <c r="M241" s="217"/>
      <c r="N241" s="76"/>
      <c r="O241" s="76"/>
      <c r="P241" s="76"/>
      <c r="Q241" s="76"/>
      <c r="R241" s="76"/>
      <c r="S241" s="76"/>
      <c r="T241" s="77"/>
      <c r="AT241" s="14" t="s">
        <v>127</v>
      </c>
      <c r="AU241" s="14" t="s">
        <v>80</v>
      </c>
    </row>
    <row r="242" s="1" customFormat="1" ht="16.5" customHeight="1">
      <c r="B242" s="35"/>
      <c r="C242" s="203" t="s">
        <v>444</v>
      </c>
      <c r="D242" s="203" t="s">
        <v>120</v>
      </c>
      <c r="E242" s="204" t="s">
        <v>445</v>
      </c>
      <c r="F242" s="205" t="s">
        <v>446</v>
      </c>
      <c r="G242" s="206" t="s">
        <v>237</v>
      </c>
      <c r="H242" s="207">
        <v>6</v>
      </c>
      <c r="I242" s="208"/>
      <c r="J242" s="209">
        <f>ROUND(I242*H242,2)</f>
        <v>0</v>
      </c>
      <c r="K242" s="205" t="s">
        <v>124</v>
      </c>
      <c r="L242" s="40"/>
      <c r="M242" s="210" t="s">
        <v>1</v>
      </c>
      <c r="N242" s="211" t="s">
        <v>41</v>
      </c>
      <c r="O242" s="76"/>
      <c r="P242" s="212">
        <f>O242*H242</f>
        <v>0</v>
      </c>
      <c r="Q242" s="212">
        <v>0.00076000000000000004</v>
      </c>
      <c r="R242" s="212">
        <f>Q242*H242</f>
        <v>0.0045599999999999998</v>
      </c>
      <c r="S242" s="212">
        <v>0</v>
      </c>
      <c r="T242" s="213">
        <f>S242*H242</f>
        <v>0</v>
      </c>
      <c r="AR242" s="14" t="s">
        <v>125</v>
      </c>
      <c r="AT242" s="14" t="s">
        <v>120</v>
      </c>
      <c r="AU242" s="14" t="s">
        <v>80</v>
      </c>
      <c r="AY242" s="14" t="s">
        <v>118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4" t="s">
        <v>78</v>
      </c>
      <c r="BK242" s="214">
        <f>ROUND(I242*H242,2)</f>
        <v>0</v>
      </c>
      <c r="BL242" s="14" t="s">
        <v>125</v>
      </c>
      <c r="BM242" s="14" t="s">
        <v>447</v>
      </c>
    </row>
    <row r="243" s="1" customFormat="1">
      <c r="B243" s="35"/>
      <c r="C243" s="36"/>
      <c r="D243" s="215" t="s">
        <v>127</v>
      </c>
      <c r="E243" s="36"/>
      <c r="F243" s="216" t="s">
        <v>448</v>
      </c>
      <c r="G243" s="36"/>
      <c r="H243" s="36"/>
      <c r="I243" s="128"/>
      <c r="J243" s="36"/>
      <c r="K243" s="36"/>
      <c r="L243" s="40"/>
      <c r="M243" s="217"/>
      <c r="N243" s="76"/>
      <c r="O243" s="76"/>
      <c r="P243" s="76"/>
      <c r="Q243" s="76"/>
      <c r="R243" s="76"/>
      <c r="S243" s="76"/>
      <c r="T243" s="77"/>
      <c r="AT243" s="14" t="s">
        <v>127</v>
      </c>
      <c r="AU243" s="14" t="s">
        <v>80</v>
      </c>
    </row>
    <row r="244" s="10" customFormat="1" ht="22.8" customHeight="1">
      <c r="B244" s="187"/>
      <c r="C244" s="188"/>
      <c r="D244" s="189" t="s">
        <v>69</v>
      </c>
      <c r="E244" s="201" t="s">
        <v>172</v>
      </c>
      <c r="F244" s="201" t="s">
        <v>449</v>
      </c>
      <c r="G244" s="188"/>
      <c r="H244" s="188"/>
      <c r="I244" s="191"/>
      <c r="J244" s="202">
        <f>BK244</f>
        <v>0</v>
      </c>
      <c r="K244" s="188"/>
      <c r="L244" s="193"/>
      <c r="M244" s="194"/>
      <c r="N244" s="195"/>
      <c r="O244" s="195"/>
      <c r="P244" s="196">
        <f>SUM(P245:P248)</f>
        <v>0</v>
      </c>
      <c r="Q244" s="195"/>
      <c r="R244" s="196">
        <f>SUM(R245:R248)</f>
        <v>0.013340000000000001</v>
      </c>
      <c r="S244" s="195"/>
      <c r="T244" s="197">
        <f>SUM(T245:T248)</f>
        <v>0.159</v>
      </c>
      <c r="AR244" s="198" t="s">
        <v>78</v>
      </c>
      <c r="AT244" s="199" t="s">
        <v>69</v>
      </c>
      <c r="AU244" s="199" t="s">
        <v>78</v>
      </c>
      <c r="AY244" s="198" t="s">
        <v>118</v>
      </c>
      <c r="BK244" s="200">
        <f>SUM(BK245:BK248)</f>
        <v>0</v>
      </c>
    </row>
    <row r="245" s="1" customFormat="1" ht="16.5" customHeight="1">
      <c r="B245" s="35"/>
      <c r="C245" s="203" t="s">
        <v>450</v>
      </c>
      <c r="D245" s="203" t="s">
        <v>120</v>
      </c>
      <c r="E245" s="204" t="s">
        <v>451</v>
      </c>
      <c r="F245" s="205" t="s">
        <v>452</v>
      </c>
      <c r="G245" s="206" t="s">
        <v>145</v>
      </c>
      <c r="H245" s="207">
        <v>1</v>
      </c>
      <c r="I245" s="208"/>
      <c r="J245" s="209">
        <f>ROUND(I245*H245,2)</f>
        <v>0</v>
      </c>
      <c r="K245" s="205" t="s">
        <v>124</v>
      </c>
      <c r="L245" s="40"/>
      <c r="M245" s="210" t="s">
        <v>1</v>
      </c>
      <c r="N245" s="211" t="s">
        <v>41</v>
      </c>
      <c r="O245" s="76"/>
      <c r="P245" s="212">
        <f>O245*H245</f>
        <v>0</v>
      </c>
      <c r="Q245" s="212">
        <v>0.0033400000000000001</v>
      </c>
      <c r="R245" s="212">
        <f>Q245*H245</f>
        <v>0.0033400000000000001</v>
      </c>
      <c r="S245" s="212">
        <v>0.159</v>
      </c>
      <c r="T245" s="213">
        <f>S245*H245</f>
        <v>0.159</v>
      </c>
      <c r="AR245" s="14" t="s">
        <v>125</v>
      </c>
      <c r="AT245" s="14" t="s">
        <v>120</v>
      </c>
      <c r="AU245" s="14" t="s">
        <v>80</v>
      </c>
      <c r="AY245" s="14" t="s">
        <v>118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4" t="s">
        <v>78</v>
      </c>
      <c r="BK245" s="214">
        <f>ROUND(I245*H245,2)</f>
        <v>0</v>
      </c>
      <c r="BL245" s="14" t="s">
        <v>125</v>
      </c>
      <c r="BM245" s="14" t="s">
        <v>453</v>
      </c>
    </row>
    <row r="246" s="1" customFormat="1">
      <c r="B246" s="35"/>
      <c r="C246" s="36"/>
      <c r="D246" s="215" t="s">
        <v>127</v>
      </c>
      <c r="E246" s="36"/>
      <c r="F246" s="216" t="s">
        <v>454</v>
      </c>
      <c r="G246" s="36"/>
      <c r="H246" s="36"/>
      <c r="I246" s="128"/>
      <c r="J246" s="36"/>
      <c r="K246" s="36"/>
      <c r="L246" s="40"/>
      <c r="M246" s="217"/>
      <c r="N246" s="76"/>
      <c r="O246" s="76"/>
      <c r="P246" s="76"/>
      <c r="Q246" s="76"/>
      <c r="R246" s="76"/>
      <c r="S246" s="76"/>
      <c r="T246" s="77"/>
      <c r="AT246" s="14" t="s">
        <v>127</v>
      </c>
      <c r="AU246" s="14" t="s">
        <v>80</v>
      </c>
    </row>
    <row r="247" s="1" customFormat="1" ht="16.5" customHeight="1">
      <c r="B247" s="35"/>
      <c r="C247" s="229" t="s">
        <v>455</v>
      </c>
      <c r="D247" s="229" t="s">
        <v>234</v>
      </c>
      <c r="E247" s="230" t="s">
        <v>456</v>
      </c>
      <c r="F247" s="231" t="s">
        <v>457</v>
      </c>
      <c r="G247" s="232" t="s">
        <v>237</v>
      </c>
      <c r="H247" s="233">
        <v>5</v>
      </c>
      <c r="I247" s="234"/>
      <c r="J247" s="235">
        <f>ROUND(I247*H247,2)</f>
        <v>0</v>
      </c>
      <c r="K247" s="231" t="s">
        <v>1</v>
      </c>
      <c r="L247" s="236"/>
      <c r="M247" s="237" t="s">
        <v>1</v>
      </c>
      <c r="N247" s="238" t="s">
        <v>41</v>
      </c>
      <c r="O247" s="76"/>
      <c r="P247" s="212">
        <f>O247*H247</f>
        <v>0</v>
      </c>
      <c r="Q247" s="212">
        <v>0.002</v>
      </c>
      <c r="R247" s="212">
        <f>Q247*H247</f>
        <v>0.01</v>
      </c>
      <c r="S247" s="212">
        <v>0</v>
      </c>
      <c r="T247" s="213">
        <f>S247*H247</f>
        <v>0</v>
      </c>
      <c r="AR247" s="14" t="s">
        <v>166</v>
      </c>
      <c r="AT247" s="14" t="s">
        <v>234</v>
      </c>
      <c r="AU247" s="14" t="s">
        <v>80</v>
      </c>
      <c r="AY247" s="14" t="s">
        <v>118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4" t="s">
        <v>78</v>
      </c>
      <c r="BK247" s="214">
        <f>ROUND(I247*H247,2)</f>
        <v>0</v>
      </c>
      <c r="BL247" s="14" t="s">
        <v>125</v>
      </c>
      <c r="BM247" s="14" t="s">
        <v>458</v>
      </c>
    </row>
    <row r="248" s="1" customFormat="1">
      <c r="B248" s="35"/>
      <c r="C248" s="36"/>
      <c r="D248" s="215" t="s">
        <v>127</v>
      </c>
      <c r="E248" s="36"/>
      <c r="F248" s="216" t="s">
        <v>459</v>
      </c>
      <c r="G248" s="36"/>
      <c r="H248" s="36"/>
      <c r="I248" s="128"/>
      <c r="J248" s="36"/>
      <c r="K248" s="36"/>
      <c r="L248" s="40"/>
      <c r="M248" s="217"/>
      <c r="N248" s="76"/>
      <c r="O248" s="76"/>
      <c r="P248" s="76"/>
      <c r="Q248" s="76"/>
      <c r="R248" s="76"/>
      <c r="S248" s="76"/>
      <c r="T248" s="77"/>
      <c r="AT248" s="14" t="s">
        <v>127</v>
      </c>
      <c r="AU248" s="14" t="s">
        <v>80</v>
      </c>
    </row>
    <row r="249" s="10" customFormat="1" ht="22.8" customHeight="1">
      <c r="B249" s="187"/>
      <c r="C249" s="188"/>
      <c r="D249" s="189" t="s">
        <v>69</v>
      </c>
      <c r="E249" s="201" t="s">
        <v>460</v>
      </c>
      <c r="F249" s="201" t="s">
        <v>461</v>
      </c>
      <c r="G249" s="188"/>
      <c r="H249" s="188"/>
      <c r="I249" s="191"/>
      <c r="J249" s="202">
        <f>BK249</f>
        <v>0</v>
      </c>
      <c r="K249" s="188"/>
      <c r="L249" s="193"/>
      <c r="M249" s="194"/>
      <c r="N249" s="195"/>
      <c r="O249" s="195"/>
      <c r="P249" s="196">
        <f>SUM(P250:P251)</f>
        <v>0</v>
      </c>
      <c r="Q249" s="195"/>
      <c r="R249" s="196">
        <f>SUM(R250:R251)</f>
        <v>0</v>
      </c>
      <c r="S249" s="195"/>
      <c r="T249" s="197">
        <f>SUM(T250:T251)</f>
        <v>0</v>
      </c>
      <c r="AR249" s="198" t="s">
        <v>78</v>
      </c>
      <c r="AT249" s="199" t="s">
        <v>69</v>
      </c>
      <c r="AU249" s="199" t="s">
        <v>78</v>
      </c>
      <c r="AY249" s="198" t="s">
        <v>118</v>
      </c>
      <c r="BK249" s="200">
        <f>SUM(BK250:BK251)</f>
        <v>0</v>
      </c>
    </row>
    <row r="250" s="1" customFormat="1" ht="16.5" customHeight="1">
      <c r="B250" s="35"/>
      <c r="C250" s="203" t="s">
        <v>462</v>
      </c>
      <c r="D250" s="203" t="s">
        <v>120</v>
      </c>
      <c r="E250" s="204" t="s">
        <v>463</v>
      </c>
      <c r="F250" s="205" t="s">
        <v>464</v>
      </c>
      <c r="G250" s="206" t="s">
        <v>201</v>
      </c>
      <c r="H250" s="207">
        <v>13.613</v>
      </c>
      <c r="I250" s="208"/>
      <c r="J250" s="209">
        <f>ROUND(I250*H250,2)</f>
        <v>0</v>
      </c>
      <c r="K250" s="205" t="s">
        <v>202</v>
      </c>
      <c r="L250" s="40"/>
      <c r="M250" s="210" t="s">
        <v>1</v>
      </c>
      <c r="N250" s="211" t="s">
        <v>41</v>
      </c>
      <c r="O250" s="76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AR250" s="14" t="s">
        <v>125</v>
      </c>
      <c r="AT250" s="14" t="s">
        <v>120</v>
      </c>
      <c r="AU250" s="14" t="s">
        <v>80</v>
      </c>
      <c r="AY250" s="14" t="s">
        <v>118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4" t="s">
        <v>78</v>
      </c>
      <c r="BK250" s="214">
        <f>ROUND(I250*H250,2)</f>
        <v>0</v>
      </c>
      <c r="BL250" s="14" t="s">
        <v>125</v>
      </c>
      <c r="BM250" s="14" t="s">
        <v>465</v>
      </c>
    </row>
    <row r="251" s="1" customFormat="1">
      <c r="B251" s="35"/>
      <c r="C251" s="36"/>
      <c r="D251" s="215" t="s">
        <v>127</v>
      </c>
      <c r="E251" s="36"/>
      <c r="F251" s="216" t="s">
        <v>464</v>
      </c>
      <c r="G251" s="36"/>
      <c r="H251" s="36"/>
      <c r="I251" s="128"/>
      <c r="J251" s="36"/>
      <c r="K251" s="36"/>
      <c r="L251" s="40"/>
      <c r="M251" s="239"/>
      <c r="N251" s="240"/>
      <c r="O251" s="240"/>
      <c r="P251" s="240"/>
      <c r="Q251" s="240"/>
      <c r="R251" s="240"/>
      <c r="S251" s="240"/>
      <c r="T251" s="241"/>
      <c r="AT251" s="14" t="s">
        <v>127</v>
      </c>
      <c r="AU251" s="14" t="s">
        <v>80</v>
      </c>
    </row>
    <row r="252" s="1" customFormat="1" ht="6.96" customHeight="1">
      <c r="B252" s="54"/>
      <c r="C252" s="55"/>
      <c r="D252" s="55"/>
      <c r="E252" s="55"/>
      <c r="F252" s="55"/>
      <c r="G252" s="55"/>
      <c r="H252" s="55"/>
      <c r="I252" s="152"/>
      <c r="J252" s="55"/>
      <c r="K252" s="55"/>
      <c r="L252" s="40"/>
    </row>
  </sheetData>
  <sheetProtection sheet="1" autoFilter="0" formatColumns="0" formatRows="0" objects="1" scenarios="1" spinCount="100000" saltValue="NmGCyaTl2tEBRENRulYwK51edWsLdR54CDdn/uQupnhRulUJznZ5jueiwoJee0bqbrFnVkde387Qm/Ht8wvhkg==" hashValue="JsFTgu74SHplCtsC7JVEMNd6/nos8VJId/GN9pKhoBiSqIcskoMgtdk4LbwpKDwFTFvHvxNUoTKxaxvqWlY46g==" algorithmName="SHA-512" password="CC35"/>
  <autoFilter ref="C86:K25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83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80</v>
      </c>
    </row>
    <row r="4" ht="24.96" customHeight="1">
      <c r="B4" s="17"/>
      <c r="D4" s="125" t="s">
        <v>87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6.5" customHeight="1">
      <c r="B7" s="17"/>
      <c r="E7" s="127" t="str">
        <f>'Rekapitulace stavby'!K6</f>
        <v>PTÝROV,KANALIZACE-ČSOV1 A VÝTLAK V1</v>
      </c>
      <c r="F7" s="126"/>
      <c r="G7" s="126"/>
      <c r="H7" s="126"/>
      <c r="L7" s="17"/>
    </row>
    <row r="8" s="1" customFormat="1" ht="12" customHeight="1">
      <c r="B8" s="40"/>
      <c r="D8" s="126" t="s">
        <v>88</v>
      </c>
      <c r="I8" s="128"/>
      <c r="L8" s="40"/>
    </row>
    <row r="9" s="1" customFormat="1" ht="36.96" customHeight="1">
      <c r="B9" s="40"/>
      <c r="E9" s="129" t="s">
        <v>466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26. 11. 2018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">
        <v>1</v>
      </c>
      <c r="L14" s="40"/>
    </row>
    <row r="15" s="1" customFormat="1" ht="18" customHeight="1">
      <c r="B15" s="40"/>
      <c r="E15" s="14" t="s">
        <v>26</v>
      </c>
      <c r="I15" s="130" t="s">
        <v>27</v>
      </c>
      <c r="J15" s="14" t="s">
        <v>1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28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30</v>
      </c>
      <c r="I20" s="130" t="s">
        <v>25</v>
      </c>
      <c r="J20" s="14" t="s">
        <v>1</v>
      </c>
      <c r="L20" s="40"/>
    </row>
    <row r="21" s="1" customFormat="1" ht="18" customHeight="1">
      <c r="B21" s="40"/>
      <c r="E21" s="14" t="s">
        <v>31</v>
      </c>
      <c r="I21" s="130" t="s">
        <v>27</v>
      </c>
      <c r="J21" s="14" t="s">
        <v>1</v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33</v>
      </c>
      <c r="I23" s="130" t="s">
        <v>25</v>
      </c>
      <c r="J23" s="14" t="s">
        <v>1</v>
      </c>
      <c r="L23" s="40"/>
    </row>
    <row r="24" s="1" customFormat="1" ht="18" customHeight="1">
      <c r="B24" s="40"/>
      <c r="E24" s="14" t="s">
        <v>34</v>
      </c>
      <c r="I24" s="130" t="s">
        <v>27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35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36</v>
      </c>
      <c r="I30" s="128"/>
      <c r="J30" s="137">
        <f>ROUND(J89,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38</v>
      </c>
      <c r="I32" s="139" t="s">
        <v>37</v>
      </c>
      <c r="J32" s="138" t="s">
        <v>39</v>
      </c>
      <c r="L32" s="40"/>
    </row>
    <row r="33" s="1" customFormat="1" ht="14.4" customHeight="1">
      <c r="B33" s="40"/>
      <c r="D33" s="126" t="s">
        <v>40</v>
      </c>
      <c r="E33" s="126" t="s">
        <v>41</v>
      </c>
      <c r="F33" s="140">
        <f>ROUND((SUM(BE89:BE230)),  2)</f>
        <v>0</v>
      </c>
      <c r="I33" s="141">
        <v>0.20999999999999999</v>
      </c>
      <c r="J33" s="140">
        <f>ROUND(((SUM(BE89:BE230))*I33),  2)</f>
        <v>0</v>
      </c>
      <c r="L33" s="40"/>
    </row>
    <row r="34" s="1" customFormat="1" ht="14.4" customHeight="1">
      <c r="B34" s="40"/>
      <c r="E34" s="126" t="s">
        <v>42</v>
      </c>
      <c r="F34" s="140">
        <f>ROUND((SUM(BF89:BF230)),  2)</f>
        <v>0</v>
      </c>
      <c r="I34" s="141">
        <v>0.14999999999999999</v>
      </c>
      <c r="J34" s="140">
        <f>ROUND(((SUM(BF89:BF230))*I34),  2)</f>
        <v>0</v>
      </c>
      <c r="L34" s="40"/>
    </row>
    <row r="35" hidden="1" s="1" customFormat="1" ht="14.4" customHeight="1">
      <c r="B35" s="40"/>
      <c r="E35" s="126" t="s">
        <v>43</v>
      </c>
      <c r="F35" s="140">
        <f>ROUND((SUM(BG89:BG230)),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44</v>
      </c>
      <c r="F36" s="140">
        <f>ROUND((SUM(BH89:BH230)),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45</v>
      </c>
      <c r="F37" s="140">
        <f>ROUND((SUM(BI89:BI230)),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46</v>
      </c>
      <c r="E39" s="144"/>
      <c r="F39" s="144"/>
      <c r="G39" s="145" t="s">
        <v>47</v>
      </c>
      <c r="H39" s="146" t="s">
        <v>48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90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PTÝROV,KANALIZACE-ČSOV1 A VÝTLAK V1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88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2016027-02 - ČSOV 1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26. 11. 2018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>Vodovody a kanalizace Mladá Boleslav a.s.</v>
      </c>
      <c r="G54" s="36"/>
      <c r="H54" s="36"/>
      <c r="I54" s="130" t="s">
        <v>30</v>
      </c>
      <c r="J54" s="33" t="str">
        <f>E21</f>
        <v>Ing.Evžen Kozák s.r.o.</v>
      </c>
      <c r="K54" s="36"/>
      <c r="L54" s="40"/>
    </row>
    <row r="55" s="1" customFormat="1" ht="13.65" customHeight="1">
      <c r="B55" s="35"/>
      <c r="C55" s="29" t="s">
        <v>28</v>
      </c>
      <c r="D55" s="36"/>
      <c r="E55" s="36"/>
      <c r="F55" s="24" t="str">
        <f>IF(E18="","",E18)</f>
        <v>Vyplň údaj</v>
      </c>
      <c r="G55" s="36"/>
      <c r="H55" s="36"/>
      <c r="I55" s="130" t="s">
        <v>33</v>
      </c>
      <c r="J55" s="33" t="str">
        <f>E24</f>
        <v>ing.Evžen Kozák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91</v>
      </c>
      <c r="D57" s="158"/>
      <c r="E57" s="158"/>
      <c r="F57" s="158"/>
      <c r="G57" s="158"/>
      <c r="H57" s="158"/>
      <c r="I57" s="159"/>
      <c r="J57" s="160" t="s">
        <v>92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93</v>
      </c>
      <c r="D59" s="36"/>
      <c r="E59" s="36"/>
      <c r="F59" s="36"/>
      <c r="G59" s="36"/>
      <c r="H59" s="36"/>
      <c r="I59" s="128"/>
      <c r="J59" s="95">
        <f>J89</f>
        <v>0</v>
      </c>
      <c r="K59" s="36"/>
      <c r="L59" s="40"/>
      <c r="AU59" s="14" t="s">
        <v>94</v>
      </c>
    </row>
    <row r="60" s="7" customFormat="1" ht="24.96" customHeight="1">
      <c r="B60" s="162"/>
      <c r="C60" s="163"/>
      <c r="D60" s="164" t="s">
        <v>95</v>
      </c>
      <c r="E60" s="165"/>
      <c r="F60" s="165"/>
      <c r="G60" s="165"/>
      <c r="H60" s="165"/>
      <c r="I60" s="166"/>
      <c r="J60" s="167">
        <f>J90</f>
        <v>0</v>
      </c>
      <c r="K60" s="163"/>
      <c r="L60" s="168"/>
    </row>
    <row r="61" s="8" customFormat="1" ht="19.92" customHeight="1">
      <c r="B61" s="169"/>
      <c r="C61" s="170"/>
      <c r="D61" s="171" t="s">
        <v>96</v>
      </c>
      <c r="E61" s="172"/>
      <c r="F61" s="172"/>
      <c r="G61" s="172"/>
      <c r="H61" s="172"/>
      <c r="I61" s="173"/>
      <c r="J61" s="174">
        <f>J91</f>
        <v>0</v>
      </c>
      <c r="K61" s="170"/>
      <c r="L61" s="175"/>
    </row>
    <row r="62" s="8" customFormat="1" ht="19.92" customHeight="1">
      <c r="B62" s="169"/>
      <c r="C62" s="170"/>
      <c r="D62" s="171" t="s">
        <v>97</v>
      </c>
      <c r="E62" s="172"/>
      <c r="F62" s="172"/>
      <c r="G62" s="172"/>
      <c r="H62" s="172"/>
      <c r="I62" s="173"/>
      <c r="J62" s="174">
        <f>J146</f>
        <v>0</v>
      </c>
      <c r="K62" s="170"/>
      <c r="L62" s="175"/>
    </row>
    <row r="63" s="8" customFormat="1" ht="19.92" customHeight="1">
      <c r="B63" s="169"/>
      <c r="C63" s="170"/>
      <c r="D63" s="171" t="s">
        <v>467</v>
      </c>
      <c r="E63" s="172"/>
      <c r="F63" s="172"/>
      <c r="G63" s="172"/>
      <c r="H63" s="172"/>
      <c r="I63" s="173"/>
      <c r="J63" s="174">
        <f>J156</f>
        <v>0</v>
      </c>
      <c r="K63" s="170"/>
      <c r="L63" s="175"/>
    </row>
    <row r="64" s="8" customFormat="1" ht="19.92" customHeight="1">
      <c r="B64" s="169"/>
      <c r="C64" s="170"/>
      <c r="D64" s="171" t="s">
        <v>98</v>
      </c>
      <c r="E64" s="172"/>
      <c r="F64" s="172"/>
      <c r="G64" s="172"/>
      <c r="H64" s="172"/>
      <c r="I64" s="173"/>
      <c r="J64" s="174">
        <f>J171</f>
        <v>0</v>
      </c>
      <c r="K64" s="170"/>
      <c r="L64" s="175"/>
    </row>
    <row r="65" s="8" customFormat="1" ht="19.92" customHeight="1">
      <c r="B65" s="169"/>
      <c r="C65" s="170"/>
      <c r="D65" s="171" t="s">
        <v>468</v>
      </c>
      <c r="E65" s="172"/>
      <c r="F65" s="172"/>
      <c r="G65" s="172"/>
      <c r="H65" s="172"/>
      <c r="I65" s="173"/>
      <c r="J65" s="174">
        <f>J184</f>
        <v>0</v>
      </c>
      <c r="K65" s="170"/>
      <c r="L65" s="175"/>
    </row>
    <row r="66" s="8" customFormat="1" ht="19.92" customHeight="1">
      <c r="B66" s="169"/>
      <c r="C66" s="170"/>
      <c r="D66" s="171" t="s">
        <v>100</v>
      </c>
      <c r="E66" s="172"/>
      <c r="F66" s="172"/>
      <c r="G66" s="172"/>
      <c r="H66" s="172"/>
      <c r="I66" s="173"/>
      <c r="J66" s="174">
        <f>J204</f>
        <v>0</v>
      </c>
      <c r="K66" s="170"/>
      <c r="L66" s="175"/>
    </row>
    <row r="67" s="8" customFormat="1" ht="19.92" customHeight="1">
      <c r="B67" s="169"/>
      <c r="C67" s="170"/>
      <c r="D67" s="171" t="s">
        <v>101</v>
      </c>
      <c r="E67" s="172"/>
      <c r="F67" s="172"/>
      <c r="G67" s="172"/>
      <c r="H67" s="172"/>
      <c r="I67" s="173"/>
      <c r="J67" s="174">
        <f>J219</f>
        <v>0</v>
      </c>
      <c r="K67" s="170"/>
      <c r="L67" s="175"/>
    </row>
    <row r="68" s="7" customFormat="1" ht="24.96" customHeight="1">
      <c r="B68" s="162"/>
      <c r="C68" s="163"/>
      <c r="D68" s="164" t="s">
        <v>469</v>
      </c>
      <c r="E68" s="165"/>
      <c r="F68" s="165"/>
      <c r="G68" s="165"/>
      <c r="H68" s="165"/>
      <c r="I68" s="166"/>
      <c r="J68" s="167">
        <f>J226</f>
        <v>0</v>
      </c>
      <c r="K68" s="163"/>
      <c r="L68" s="168"/>
    </row>
    <row r="69" s="8" customFormat="1" ht="19.92" customHeight="1">
      <c r="B69" s="169"/>
      <c r="C69" s="170"/>
      <c r="D69" s="171" t="s">
        <v>470</v>
      </c>
      <c r="E69" s="172"/>
      <c r="F69" s="172"/>
      <c r="G69" s="172"/>
      <c r="H69" s="172"/>
      <c r="I69" s="173"/>
      <c r="J69" s="174">
        <f>J227</f>
        <v>0</v>
      </c>
      <c r="K69" s="170"/>
      <c r="L69" s="175"/>
    </row>
    <row r="70" s="1" customFormat="1" ht="21.84" customHeight="1">
      <c r="B70" s="35"/>
      <c r="C70" s="36"/>
      <c r="D70" s="36"/>
      <c r="E70" s="36"/>
      <c r="F70" s="36"/>
      <c r="G70" s="36"/>
      <c r="H70" s="36"/>
      <c r="I70" s="128"/>
      <c r="J70" s="36"/>
      <c r="K70" s="36"/>
      <c r="L70" s="40"/>
    </row>
    <row r="71" s="1" customFormat="1" ht="6.96" customHeight="1">
      <c r="B71" s="54"/>
      <c r="C71" s="55"/>
      <c r="D71" s="55"/>
      <c r="E71" s="55"/>
      <c r="F71" s="55"/>
      <c r="G71" s="55"/>
      <c r="H71" s="55"/>
      <c r="I71" s="152"/>
      <c r="J71" s="55"/>
      <c r="K71" s="55"/>
      <c r="L71" s="40"/>
    </row>
    <row r="75" s="1" customFormat="1" ht="6.96" customHeight="1">
      <c r="B75" s="56"/>
      <c r="C75" s="57"/>
      <c r="D75" s="57"/>
      <c r="E75" s="57"/>
      <c r="F75" s="57"/>
      <c r="G75" s="57"/>
      <c r="H75" s="57"/>
      <c r="I75" s="155"/>
      <c r="J75" s="57"/>
      <c r="K75" s="57"/>
      <c r="L75" s="40"/>
    </row>
    <row r="76" s="1" customFormat="1" ht="24.96" customHeight="1">
      <c r="B76" s="35"/>
      <c r="C76" s="20" t="s">
        <v>103</v>
      </c>
      <c r="D76" s="36"/>
      <c r="E76" s="36"/>
      <c r="F76" s="36"/>
      <c r="G76" s="36"/>
      <c r="H76" s="36"/>
      <c r="I76" s="128"/>
      <c r="J76" s="36"/>
      <c r="K76" s="36"/>
      <c r="L76" s="40"/>
    </row>
    <row r="77" s="1" customFormat="1" ht="6.96" customHeight="1">
      <c r="B77" s="35"/>
      <c r="C77" s="36"/>
      <c r="D77" s="36"/>
      <c r="E77" s="36"/>
      <c r="F77" s="36"/>
      <c r="G77" s="36"/>
      <c r="H77" s="36"/>
      <c r="I77" s="128"/>
      <c r="J77" s="36"/>
      <c r="K77" s="36"/>
      <c r="L77" s="40"/>
    </row>
    <row r="78" s="1" customFormat="1" ht="12" customHeight="1">
      <c r="B78" s="35"/>
      <c r="C78" s="29" t="s">
        <v>16</v>
      </c>
      <c r="D78" s="36"/>
      <c r="E78" s="36"/>
      <c r="F78" s="36"/>
      <c r="G78" s="36"/>
      <c r="H78" s="36"/>
      <c r="I78" s="128"/>
      <c r="J78" s="36"/>
      <c r="K78" s="36"/>
      <c r="L78" s="40"/>
    </row>
    <row r="79" s="1" customFormat="1" ht="16.5" customHeight="1">
      <c r="B79" s="35"/>
      <c r="C79" s="36"/>
      <c r="D79" s="36"/>
      <c r="E79" s="156" t="str">
        <f>E7</f>
        <v>PTÝROV,KANALIZACE-ČSOV1 A VÝTLAK V1</v>
      </c>
      <c r="F79" s="29"/>
      <c r="G79" s="29"/>
      <c r="H79" s="29"/>
      <c r="I79" s="128"/>
      <c r="J79" s="36"/>
      <c r="K79" s="36"/>
      <c r="L79" s="40"/>
    </row>
    <row r="80" s="1" customFormat="1" ht="12" customHeight="1">
      <c r="B80" s="35"/>
      <c r="C80" s="29" t="s">
        <v>88</v>
      </c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16.5" customHeight="1">
      <c r="B81" s="35"/>
      <c r="C81" s="36"/>
      <c r="D81" s="36"/>
      <c r="E81" s="61" t="str">
        <f>E9</f>
        <v>2016027-02 - ČSOV 1</v>
      </c>
      <c r="F81" s="36"/>
      <c r="G81" s="36"/>
      <c r="H81" s="36"/>
      <c r="I81" s="128"/>
      <c r="J81" s="36"/>
      <c r="K81" s="36"/>
      <c r="L81" s="40"/>
    </row>
    <row r="82" s="1" customFormat="1" ht="6.96" customHeight="1">
      <c r="B82" s="35"/>
      <c r="C82" s="36"/>
      <c r="D82" s="36"/>
      <c r="E82" s="36"/>
      <c r="F82" s="36"/>
      <c r="G82" s="36"/>
      <c r="H82" s="36"/>
      <c r="I82" s="128"/>
      <c r="J82" s="36"/>
      <c r="K82" s="36"/>
      <c r="L82" s="40"/>
    </row>
    <row r="83" s="1" customFormat="1" ht="12" customHeight="1">
      <c r="B83" s="35"/>
      <c r="C83" s="29" t="s">
        <v>20</v>
      </c>
      <c r="D83" s="36"/>
      <c r="E83" s="36"/>
      <c r="F83" s="24" t="str">
        <f>F12</f>
        <v xml:space="preserve"> </v>
      </c>
      <c r="G83" s="36"/>
      <c r="H83" s="36"/>
      <c r="I83" s="130" t="s">
        <v>22</v>
      </c>
      <c r="J83" s="64" t="str">
        <f>IF(J12="","",J12)</f>
        <v>26. 11. 2018</v>
      </c>
      <c r="K83" s="36"/>
      <c r="L83" s="40"/>
    </row>
    <row r="84" s="1" customFormat="1" ht="6.96" customHeight="1">
      <c r="B84" s="35"/>
      <c r="C84" s="36"/>
      <c r="D84" s="36"/>
      <c r="E84" s="36"/>
      <c r="F84" s="36"/>
      <c r="G84" s="36"/>
      <c r="H84" s="36"/>
      <c r="I84" s="128"/>
      <c r="J84" s="36"/>
      <c r="K84" s="36"/>
      <c r="L84" s="40"/>
    </row>
    <row r="85" s="1" customFormat="1" ht="13.65" customHeight="1">
      <c r="B85" s="35"/>
      <c r="C85" s="29" t="s">
        <v>24</v>
      </c>
      <c r="D85" s="36"/>
      <c r="E85" s="36"/>
      <c r="F85" s="24" t="str">
        <f>E15</f>
        <v>Vodovody a kanalizace Mladá Boleslav a.s.</v>
      </c>
      <c r="G85" s="36"/>
      <c r="H85" s="36"/>
      <c r="I85" s="130" t="s">
        <v>30</v>
      </c>
      <c r="J85" s="33" t="str">
        <f>E21</f>
        <v>Ing.Evžen Kozák s.r.o.</v>
      </c>
      <c r="K85" s="36"/>
      <c r="L85" s="40"/>
    </row>
    <row r="86" s="1" customFormat="1" ht="13.65" customHeight="1">
      <c r="B86" s="35"/>
      <c r="C86" s="29" t="s">
        <v>28</v>
      </c>
      <c r="D86" s="36"/>
      <c r="E86" s="36"/>
      <c r="F86" s="24" t="str">
        <f>IF(E18="","",E18)</f>
        <v>Vyplň údaj</v>
      </c>
      <c r="G86" s="36"/>
      <c r="H86" s="36"/>
      <c r="I86" s="130" t="s">
        <v>33</v>
      </c>
      <c r="J86" s="33" t="str">
        <f>E24</f>
        <v>ing.Evžen Kozák</v>
      </c>
      <c r="K86" s="36"/>
      <c r="L86" s="40"/>
    </row>
    <row r="87" s="1" customFormat="1" ht="10.32" customHeight="1">
      <c r="B87" s="35"/>
      <c r="C87" s="36"/>
      <c r="D87" s="36"/>
      <c r="E87" s="36"/>
      <c r="F87" s="36"/>
      <c r="G87" s="36"/>
      <c r="H87" s="36"/>
      <c r="I87" s="128"/>
      <c r="J87" s="36"/>
      <c r="K87" s="36"/>
      <c r="L87" s="40"/>
    </row>
    <row r="88" s="9" customFormat="1" ht="29.28" customHeight="1">
      <c r="B88" s="176"/>
      <c r="C88" s="177" t="s">
        <v>104</v>
      </c>
      <c r="D88" s="178" t="s">
        <v>55</v>
      </c>
      <c r="E88" s="178" t="s">
        <v>51</v>
      </c>
      <c r="F88" s="178" t="s">
        <v>52</v>
      </c>
      <c r="G88" s="178" t="s">
        <v>105</v>
      </c>
      <c r="H88" s="178" t="s">
        <v>106</v>
      </c>
      <c r="I88" s="179" t="s">
        <v>107</v>
      </c>
      <c r="J88" s="180" t="s">
        <v>92</v>
      </c>
      <c r="K88" s="181" t="s">
        <v>108</v>
      </c>
      <c r="L88" s="182"/>
      <c r="M88" s="85" t="s">
        <v>1</v>
      </c>
      <c r="N88" s="86" t="s">
        <v>40</v>
      </c>
      <c r="O88" s="86" t="s">
        <v>109</v>
      </c>
      <c r="P88" s="86" t="s">
        <v>110</v>
      </c>
      <c r="Q88" s="86" t="s">
        <v>111</v>
      </c>
      <c r="R88" s="86" t="s">
        <v>112</v>
      </c>
      <c r="S88" s="86" t="s">
        <v>113</v>
      </c>
      <c r="T88" s="87" t="s">
        <v>114</v>
      </c>
    </row>
    <row r="89" s="1" customFormat="1" ht="22.8" customHeight="1">
      <c r="B89" s="35"/>
      <c r="C89" s="92" t="s">
        <v>115</v>
      </c>
      <c r="D89" s="36"/>
      <c r="E89" s="36"/>
      <c r="F89" s="36"/>
      <c r="G89" s="36"/>
      <c r="H89" s="36"/>
      <c r="I89" s="128"/>
      <c r="J89" s="183">
        <f>BK89</f>
        <v>0</v>
      </c>
      <c r="K89" s="36"/>
      <c r="L89" s="40"/>
      <c r="M89" s="88"/>
      <c r="N89" s="89"/>
      <c r="O89" s="89"/>
      <c r="P89" s="184">
        <f>P90+P226</f>
        <v>0</v>
      </c>
      <c r="Q89" s="89"/>
      <c r="R89" s="184">
        <f>R90+R226</f>
        <v>148.32329614</v>
      </c>
      <c r="S89" s="89"/>
      <c r="T89" s="185">
        <f>T90+T226</f>
        <v>0</v>
      </c>
      <c r="AT89" s="14" t="s">
        <v>69</v>
      </c>
      <c r="AU89" s="14" t="s">
        <v>94</v>
      </c>
      <c r="BK89" s="186">
        <f>BK90+BK226</f>
        <v>0</v>
      </c>
    </row>
    <row r="90" s="10" customFormat="1" ht="25.92" customHeight="1">
      <c r="B90" s="187"/>
      <c r="C90" s="188"/>
      <c r="D90" s="189" t="s">
        <v>69</v>
      </c>
      <c r="E90" s="190" t="s">
        <v>116</v>
      </c>
      <c r="F90" s="190" t="s">
        <v>117</v>
      </c>
      <c r="G90" s="188"/>
      <c r="H90" s="188"/>
      <c r="I90" s="191"/>
      <c r="J90" s="192">
        <f>BK90</f>
        <v>0</v>
      </c>
      <c r="K90" s="188"/>
      <c r="L90" s="193"/>
      <c r="M90" s="194"/>
      <c r="N90" s="195"/>
      <c r="O90" s="195"/>
      <c r="P90" s="196">
        <f>P91+P146+P156+P171+P184+P204+P219</f>
        <v>0</v>
      </c>
      <c r="Q90" s="195"/>
      <c r="R90" s="196">
        <f>R91+R146+R156+R171+R184+R204+R219</f>
        <v>148.32064614000001</v>
      </c>
      <c r="S90" s="195"/>
      <c r="T90" s="197">
        <f>T91+T146+T156+T171+T184+T204+T219</f>
        <v>0</v>
      </c>
      <c r="AR90" s="198" t="s">
        <v>78</v>
      </c>
      <c r="AT90" s="199" t="s">
        <v>69</v>
      </c>
      <c r="AU90" s="199" t="s">
        <v>70</v>
      </c>
      <c r="AY90" s="198" t="s">
        <v>118</v>
      </c>
      <c r="BK90" s="200">
        <f>BK91+BK146+BK156+BK171+BK184+BK204+BK219</f>
        <v>0</v>
      </c>
    </row>
    <row r="91" s="10" customFormat="1" ht="22.8" customHeight="1">
      <c r="B91" s="187"/>
      <c r="C91" s="188"/>
      <c r="D91" s="189" t="s">
        <v>69</v>
      </c>
      <c r="E91" s="201" t="s">
        <v>78</v>
      </c>
      <c r="F91" s="201" t="s">
        <v>119</v>
      </c>
      <c r="G91" s="188"/>
      <c r="H91" s="188"/>
      <c r="I91" s="191"/>
      <c r="J91" s="202">
        <f>BK91</f>
        <v>0</v>
      </c>
      <c r="K91" s="188"/>
      <c r="L91" s="193"/>
      <c r="M91" s="194"/>
      <c r="N91" s="195"/>
      <c r="O91" s="195"/>
      <c r="P91" s="196">
        <f>SUM(P92:P145)</f>
        <v>0</v>
      </c>
      <c r="Q91" s="195"/>
      <c r="R91" s="196">
        <f>SUM(R92:R145)</f>
        <v>9.8276000000000021</v>
      </c>
      <c r="S91" s="195"/>
      <c r="T91" s="197">
        <f>SUM(T92:T145)</f>
        <v>0</v>
      </c>
      <c r="AR91" s="198" t="s">
        <v>78</v>
      </c>
      <c r="AT91" s="199" t="s">
        <v>69</v>
      </c>
      <c r="AU91" s="199" t="s">
        <v>78</v>
      </c>
      <c r="AY91" s="198" t="s">
        <v>118</v>
      </c>
      <c r="BK91" s="200">
        <f>SUM(BK92:BK145)</f>
        <v>0</v>
      </c>
    </row>
    <row r="92" s="1" customFormat="1" ht="16.5" customHeight="1">
      <c r="B92" s="35"/>
      <c r="C92" s="203" t="s">
        <v>78</v>
      </c>
      <c r="D92" s="203" t="s">
        <v>120</v>
      </c>
      <c r="E92" s="204" t="s">
        <v>131</v>
      </c>
      <c r="F92" s="205" t="s">
        <v>132</v>
      </c>
      <c r="G92" s="206" t="s">
        <v>133</v>
      </c>
      <c r="H92" s="207">
        <v>120</v>
      </c>
      <c r="I92" s="208"/>
      <c r="J92" s="209">
        <f>ROUND(I92*H92,2)</f>
        <v>0</v>
      </c>
      <c r="K92" s="205" t="s">
        <v>1</v>
      </c>
      <c r="L92" s="40"/>
      <c r="M92" s="210" t="s">
        <v>1</v>
      </c>
      <c r="N92" s="211" t="s">
        <v>41</v>
      </c>
      <c r="O92" s="76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4" t="s">
        <v>125</v>
      </c>
      <c r="AT92" s="14" t="s">
        <v>120</v>
      </c>
      <c r="AU92" s="14" t="s">
        <v>80</v>
      </c>
      <c r="AY92" s="14" t="s">
        <v>118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78</v>
      </c>
      <c r="BK92" s="214">
        <f>ROUND(I92*H92,2)</f>
        <v>0</v>
      </c>
      <c r="BL92" s="14" t="s">
        <v>125</v>
      </c>
      <c r="BM92" s="14" t="s">
        <v>471</v>
      </c>
    </row>
    <row r="93" s="1" customFormat="1">
      <c r="B93" s="35"/>
      <c r="C93" s="36"/>
      <c r="D93" s="215" t="s">
        <v>127</v>
      </c>
      <c r="E93" s="36"/>
      <c r="F93" s="216" t="s">
        <v>135</v>
      </c>
      <c r="G93" s="36"/>
      <c r="H93" s="36"/>
      <c r="I93" s="128"/>
      <c r="J93" s="36"/>
      <c r="K93" s="36"/>
      <c r="L93" s="40"/>
      <c r="M93" s="217"/>
      <c r="N93" s="76"/>
      <c r="O93" s="76"/>
      <c r="P93" s="76"/>
      <c r="Q93" s="76"/>
      <c r="R93" s="76"/>
      <c r="S93" s="76"/>
      <c r="T93" s="77"/>
      <c r="AT93" s="14" t="s">
        <v>127</v>
      </c>
      <c r="AU93" s="14" t="s">
        <v>80</v>
      </c>
    </row>
    <row r="94" s="11" customFormat="1">
      <c r="B94" s="218"/>
      <c r="C94" s="219"/>
      <c r="D94" s="215" t="s">
        <v>129</v>
      </c>
      <c r="E94" s="220" t="s">
        <v>1</v>
      </c>
      <c r="F94" s="221" t="s">
        <v>472</v>
      </c>
      <c r="G94" s="219"/>
      <c r="H94" s="222">
        <v>120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129</v>
      </c>
      <c r="AU94" s="228" t="s">
        <v>80</v>
      </c>
      <c r="AV94" s="11" t="s">
        <v>80</v>
      </c>
      <c r="AW94" s="11" t="s">
        <v>32</v>
      </c>
      <c r="AX94" s="11" t="s">
        <v>70</v>
      </c>
      <c r="AY94" s="228" t="s">
        <v>118</v>
      </c>
    </row>
    <row r="95" s="12" customFormat="1">
      <c r="B95" s="242"/>
      <c r="C95" s="243"/>
      <c r="D95" s="215" t="s">
        <v>129</v>
      </c>
      <c r="E95" s="244" t="s">
        <v>1</v>
      </c>
      <c r="F95" s="245" t="s">
        <v>473</v>
      </c>
      <c r="G95" s="243"/>
      <c r="H95" s="246">
        <v>120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129</v>
      </c>
      <c r="AU95" s="252" t="s">
        <v>80</v>
      </c>
      <c r="AV95" s="12" t="s">
        <v>125</v>
      </c>
      <c r="AW95" s="12" t="s">
        <v>32</v>
      </c>
      <c r="AX95" s="12" t="s">
        <v>78</v>
      </c>
      <c r="AY95" s="252" t="s">
        <v>118</v>
      </c>
    </row>
    <row r="96" s="1" customFormat="1" ht="16.5" customHeight="1">
      <c r="B96" s="35"/>
      <c r="C96" s="203" t="s">
        <v>80</v>
      </c>
      <c r="D96" s="203" t="s">
        <v>120</v>
      </c>
      <c r="E96" s="204" t="s">
        <v>138</v>
      </c>
      <c r="F96" s="205" t="s">
        <v>139</v>
      </c>
      <c r="G96" s="206" t="s">
        <v>140</v>
      </c>
      <c r="H96" s="207">
        <v>5</v>
      </c>
      <c r="I96" s="208"/>
      <c r="J96" s="209">
        <f>ROUND(I96*H96,2)</f>
        <v>0</v>
      </c>
      <c r="K96" s="205" t="s">
        <v>1</v>
      </c>
      <c r="L96" s="40"/>
      <c r="M96" s="210" t="s">
        <v>1</v>
      </c>
      <c r="N96" s="211" t="s">
        <v>41</v>
      </c>
      <c r="O96" s="76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4" t="s">
        <v>125</v>
      </c>
      <c r="AT96" s="14" t="s">
        <v>120</v>
      </c>
      <c r="AU96" s="14" t="s">
        <v>80</v>
      </c>
      <c r="AY96" s="14" t="s">
        <v>118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78</v>
      </c>
      <c r="BK96" s="214">
        <f>ROUND(I96*H96,2)</f>
        <v>0</v>
      </c>
      <c r="BL96" s="14" t="s">
        <v>125</v>
      </c>
      <c r="BM96" s="14" t="s">
        <v>474</v>
      </c>
    </row>
    <row r="97" s="1" customFormat="1">
      <c r="B97" s="35"/>
      <c r="C97" s="36"/>
      <c r="D97" s="215" t="s">
        <v>127</v>
      </c>
      <c r="E97" s="36"/>
      <c r="F97" s="216" t="s">
        <v>142</v>
      </c>
      <c r="G97" s="36"/>
      <c r="H97" s="36"/>
      <c r="I97" s="128"/>
      <c r="J97" s="36"/>
      <c r="K97" s="36"/>
      <c r="L97" s="40"/>
      <c r="M97" s="217"/>
      <c r="N97" s="76"/>
      <c r="O97" s="76"/>
      <c r="P97" s="76"/>
      <c r="Q97" s="76"/>
      <c r="R97" s="76"/>
      <c r="S97" s="76"/>
      <c r="T97" s="77"/>
      <c r="AT97" s="14" t="s">
        <v>127</v>
      </c>
      <c r="AU97" s="14" t="s">
        <v>80</v>
      </c>
    </row>
    <row r="98" s="1" customFormat="1" ht="16.5" customHeight="1">
      <c r="B98" s="35"/>
      <c r="C98" s="203" t="s">
        <v>137</v>
      </c>
      <c r="D98" s="203" t="s">
        <v>120</v>
      </c>
      <c r="E98" s="204" t="s">
        <v>475</v>
      </c>
      <c r="F98" s="205" t="s">
        <v>476</v>
      </c>
      <c r="G98" s="206" t="s">
        <v>156</v>
      </c>
      <c r="H98" s="207">
        <v>120</v>
      </c>
      <c r="I98" s="208"/>
      <c r="J98" s="209">
        <f>ROUND(I98*H98,2)</f>
        <v>0</v>
      </c>
      <c r="K98" s="205" t="s">
        <v>202</v>
      </c>
      <c r="L98" s="40"/>
      <c r="M98" s="210" t="s">
        <v>1</v>
      </c>
      <c r="N98" s="211" t="s">
        <v>41</v>
      </c>
      <c r="O98" s="76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4" t="s">
        <v>125</v>
      </c>
      <c r="AT98" s="14" t="s">
        <v>120</v>
      </c>
      <c r="AU98" s="14" t="s">
        <v>80</v>
      </c>
      <c r="AY98" s="14" t="s">
        <v>118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78</v>
      </c>
      <c r="BK98" s="214">
        <f>ROUND(I98*H98,2)</f>
        <v>0</v>
      </c>
      <c r="BL98" s="14" t="s">
        <v>125</v>
      </c>
      <c r="BM98" s="14" t="s">
        <v>477</v>
      </c>
    </row>
    <row r="99" s="1" customFormat="1">
      <c r="B99" s="35"/>
      <c r="C99" s="36"/>
      <c r="D99" s="215" t="s">
        <v>127</v>
      </c>
      <c r="E99" s="36"/>
      <c r="F99" s="216" t="s">
        <v>476</v>
      </c>
      <c r="G99" s="36"/>
      <c r="H99" s="36"/>
      <c r="I99" s="128"/>
      <c r="J99" s="36"/>
      <c r="K99" s="36"/>
      <c r="L99" s="40"/>
      <c r="M99" s="217"/>
      <c r="N99" s="76"/>
      <c r="O99" s="76"/>
      <c r="P99" s="76"/>
      <c r="Q99" s="76"/>
      <c r="R99" s="76"/>
      <c r="S99" s="76"/>
      <c r="T99" s="77"/>
      <c r="AT99" s="14" t="s">
        <v>127</v>
      </c>
      <c r="AU99" s="14" t="s">
        <v>80</v>
      </c>
    </row>
    <row r="100" s="11" customFormat="1">
      <c r="B100" s="218"/>
      <c r="C100" s="219"/>
      <c r="D100" s="215" t="s">
        <v>129</v>
      </c>
      <c r="E100" s="220" t="s">
        <v>1</v>
      </c>
      <c r="F100" s="221" t="s">
        <v>478</v>
      </c>
      <c r="G100" s="219"/>
      <c r="H100" s="222">
        <v>120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129</v>
      </c>
      <c r="AU100" s="228" t="s">
        <v>80</v>
      </c>
      <c r="AV100" s="11" t="s">
        <v>80</v>
      </c>
      <c r="AW100" s="11" t="s">
        <v>32</v>
      </c>
      <c r="AX100" s="11" t="s">
        <v>78</v>
      </c>
      <c r="AY100" s="228" t="s">
        <v>118</v>
      </c>
    </row>
    <row r="101" s="1" customFormat="1" ht="16.5" customHeight="1">
      <c r="B101" s="35"/>
      <c r="C101" s="203" t="s">
        <v>125</v>
      </c>
      <c r="D101" s="203" t="s">
        <v>120</v>
      </c>
      <c r="E101" s="204" t="s">
        <v>479</v>
      </c>
      <c r="F101" s="205" t="s">
        <v>480</v>
      </c>
      <c r="G101" s="206" t="s">
        <v>123</v>
      </c>
      <c r="H101" s="207">
        <v>156</v>
      </c>
      <c r="I101" s="208"/>
      <c r="J101" s="209">
        <f>ROUND(I101*H101,2)</f>
        <v>0</v>
      </c>
      <c r="K101" s="205" t="s">
        <v>202</v>
      </c>
      <c r="L101" s="40"/>
      <c r="M101" s="210" t="s">
        <v>1</v>
      </c>
      <c r="N101" s="211" t="s">
        <v>41</v>
      </c>
      <c r="O101" s="76"/>
      <c r="P101" s="212">
        <f>O101*H101</f>
        <v>0</v>
      </c>
      <c r="Q101" s="212">
        <v>0.00014999999999999999</v>
      </c>
      <c r="R101" s="212">
        <f>Q101*H101</f>
        <v>0.023399999999999997</v>
      </c>
      <c r="S101" s="212">
        <v>0</v>
      </c>
      <c r="T101" s="213">
        <f>S101*H101</f>
        <v>0</v>
      </c>
      <c r="AR101" s="14" t="s">
        <v>125</v>
      </c>
      <c r="AT101" s="14" t="s">
        <v>120</v>
      </c>
      <c r="AU101" s="14" t="s">
        <v>80</v>
      </c>
      <c r="AY101" s="14" t="s">
        <v>118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78</v>
      </c>
      <c r="BK101" s="214">
        <f>ROUND(I101*H101,2)</f>
        <v>0</v>
      </c>
      <c r="BL101" s="14" t="s">
        <v>125</v>
      </c>
      <c r="BM101" s="14" t="s">
        <v>481</v>
      </c>
    </row>
    <row r="102" s="1" customFormat="1">
      <c r="B102" s="35"/>
      <c r="C102" s="36"/>
      <c r="D102" s="215" t="s">
        <v>127</v>
      </c>
      <c r="E102" s="36"/>
      <c r="F102" s="216" t="s">
        <v>480</v>
      </c>
      <c r="G102" s="36"/>
      <c r="H102" s="36"/>
      <c r="I102" s="128"/>
      <c r="J102" s="36"/>
      <c r="K102" s="36"/>
      <c r="L102" s="40"/>
      <c r="M102" s="217"/>
      <c r="N102" s="76"/>
      <c r="O102" s="76"/>
      <c r="P102" s="76"/>
      <c r="Q102" s="76"/>
      <c r="R102" s="76"/>
      <c r="S102" s="76"/>
      <c r="T102" s="77"/>
      <c r="AT102" s="14" t="s">
        <v>127</v>
      </c>
      <c r="AU102" s="14" t="s">
        <v>80</v>
      </c>
    </row>
    <row r="103" s="11" customFormat="1">
      <c r="B103" s="218"/>
      <c r="C103" s="219"/>
      <c r="D103" s="215" t="s">
        <v>129</v>
      </c>
      <c r="E103" s="220" t="s">
        <v>1</v>
      </c>
      <c r="F103" s="221" t="s">
        <v>482</v>
      </c>
      <c r="G103" s="219"/>
      <c r="H103" s="222">
        <v>156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129</v>
      </c>
      <c r="AU103" s="228" t="s">
        <v>80</v>
      </c>
      <c r="AV103" s="11" t="s">
        <v>80</v>
      </c>
      <c r="AW103" s="11" t="s">
        <v>32</v>
      </c>
      <c r="AX103" s="11" t="s">
        <v>78</v>
      </c>
      <c r="AY103" s="228" t="s">
        <v>118</v>
      </c>
    </row>
    <row r="104" s="1" customFormat="1" ht="16.5" customHeight="1">
      <c r="B104" s="35"/>
      <c r="C104" s="203" t="s">
        <v>148</v>
      </c>
      <c r="D104" s="203" t="s">
        <v>120</v>
      </c>
      <c r="E104" s="204" t="s">
        <v>483</v>
      </c>
      <c r="F104" s="205" t="s">
        <v>484</v>
      </c>
      <c r="G104" s="206" t="s">
        <v>123</v>
      </c>
      <c r="H104" s="207">
        <v>156</v>
      </c>
      <c r="I104" s="208"/>
      <c r="J104" s="209">
        <f>ROUND(I104*H104,2)</f>
        <v>0</v>
      </c>
      <c r="K104" s="205" t="s">
        <v>202</v>
      </c>
      <c r="L104" s="40"/>
      <c r="M104" s="210" t="s">
        <v>1</v>
      </c>
      <c r="N104" s="211" t="s">
        <v>41</v>
      </c>
      <c r="O104" s="76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4" t="s">
        <v>125</v>
      </c>
      <c r="AT104" s="14" t="s">
        <v>120</v>
      </c>
      <c r="AU104" s="14" t="s">
        <v>80</v>
      </c>
      <c r="AY104" s="14" t="s">
        <v>118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78</v>
      </c>
      <c r="BK104" s="214">
        <f>ROUND(I104*H104,2)</f>
        <v>0</v>
      </c>
      <c r="BL104" s="14" t="s">
        <v>125</v>
      </c>
      <c r="BM104" s="14" t="s">
        <v>485</v>
      </c>
    </row>
    <row r="105" s="1" customFormat="1">
      <c r="B105" s="35"/>
      <c r="C105" s="36"/>
      <c r="D105" s="215" t="s">
        <v>127</v>
      </c>
      <c r="E105" s="36"/>
      <c r="F105" s="216" t="s">
        <v>484</v>
      </c>
      <c r="G105" s="36"/>
      <c r="H105" s="36"/>
      <c r="I105" s="128"/>
      <c r="J105" s="36"/>
      <c r="K105" s="36"/>
      <c r="L105" s="40"/>
      <c r="M105" s="217"/>
      <c r="N105" s="76"/>
      <c r="O105" s="76"/>
      <c r="P105" s="76"/>
      <c r="Q105" s="76"/>
      <c r="R105" s="76"/>
      <c r="S105" s="76"/>
      <c r="T105" s="77"/>
      <c r="AT105" s="14" t="s">
        <v>127</v>
      </c>
      <c r="AU105" s="14" t="s">
        <v>80</v>
      </c>
    </row>
    <row r="106" s="11" customFormat="1">
      <c r="B106" s="218"/>
      <c r="C106" s="219"/>
      <c r="D106" s="215" t="s">
        <v>129</v>
      </c>
      <c r="E106" s="220" t="s">
        <v>1</v>
      </c>
      <c r="F106" s="221" t="s">
        <v>482</v>
      </c>
      <c r="G106" s="219"/>
      <c r="H106" s="222">
        <v>156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129</v>
      </c>
      <c r="AU106" s="228" t="s">
        <v>80</v>
      </c>
      <c r="AV106" s="11" t="s">
        <v>80</v>
      </c>
      <c r="AW106" s="11" t="s">
        <v>32</v>
      </c>
      <c r="AX106" s="11" t="s">
        <v>78</v>
      </c>
      <c r="AY106" s="228" t="s">
        <v>118</v>
      </c>
    </row>
    <row r="107" s="1" customFormat="1" ht="16.5" customHeight="1">
      <c r="B107" s="35"/>
      <c r="C107" s="229" t="s">
        <v>153</v>
      </c>
      <c r="D107" s="229" t="s">
        <v>234</v>
      </c>
      <c r="E107" s="230" t="s">
        <v>486</v>
      </c>
      <c r="F107" s="231" t="s">
        <v>487</v>
      </c>
      <c r="G107" s="232" t="s">
        <v>201</v>
      </c>
      <c r="H107" s="233">
        <v>9.6720000000000006</v>
      </c>
      <c r="I107" s="234"/>
      <c r="J107" s="235">
        <f>ROUND(I107*H107,2)</f>
        <v>0</v>
      </c>
      <c r="K107" s="231" t="s">
        <v>202</v>
      </c>
      <c r="L107" s="236"/>
      <c r="M107" s="237" t="s">
        <v>1</v>
      </c>
      <c r="N107" s="238" t="s">
        <v>41</v>
      </c>
      <c r="O107" s="76"/>
      <c r="P107" s="212">
        <f>O107*H107</f>
        <v>0</v>
      </c>
      <c r="Q107" s="212">
        <v>1</v>
      </c>
      <c r="R107" s="212">
        <f>Q107*H107</f>
        <v>9.6720000000000006</v>
      </c>
      <c r="S107" s="212">
        <v>0</v>
      </c>
      <c r="T107" s="213">
        <f>S107*H107</f>
        <v>0</v>
      </c>
      <c r="AR107" s="14" t="s">
        <v>166</v>
      </c>
      <c r="AT107" s="14" t="s">
        <v>234</v>
      </c>
      <c r="AU107" s="14" t="s">
        <v>80</v>
      </c>
      <c r="AY107" s="14" t="s">
        <v>118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78</v>
      </c>
      <c r="BK107" s="214">
        <f>ROUND(I107*H107,2)</f>
        <v>0</v>
      </c>
      <c r="BL107" s="14" t="s">
        <v>125</v>
      </c>
      <c r="BM107" s="14" t="s">
        <v>488</v>
      </c>
    </row>
    <row r="108" s="1" customFormat="1">
      <c r="B108" s="35"/>
      <c r="C108" s="36"/>
      <c r="D108" s="215" t="s">
        <v>127</v>
      </c>
      <c r="E108" s="36"/>
      <c r="F108" s="216" t="s">
        <v>489</v>
      </c>
      <c r="G108" s="36"/>
      <c r="H108" s="36"/>
      <c r="I108" s="128"/>
      <c r="J108" s="36"/>
      <c r="K108" s="36"/>
      <c r="L108" s="40"/>
      <c r="M108" s="217"/>
      <c r="N108" s="76"/>
      <c r="O108" s="76"/>
      <c r="P108" s="76"/>
      <c r="Q108" s="76"/>
      <c r="R108" s="76"/>
      <c r="S108" s="76"/>
      <c r="T108" s="77"/>
      <c r="AT108" s="14" t="s">
        <v>127</v>
      </c>
      <c r="AU108" s="14" t="s">
        <v>80</v>
      </c>
    </row>
    <row r="109" s="1" customFormat="1">
      <c r="B109" s="35"/>
      <c r="C109" s="36"/>
      <c r="D109" s="215" t="s">
        <v>490</v>
      </c>
      <c r="E109" s="36"/>
      <c r="F109" s="253" t="s">
        <v>491</v>
      </c>
      <c r="G109" s="36"/>
      <c r="H109" s="36"/>
      <c r="I109" s="128"/>
      <c r="J109" s="36"/>
      <c r="K109" s="36"/>
      <c r="L109" s="40"/>
      <c r="M109" s="217"/>
      <c r="N109" s="76"/>
      <c r="O109" s="76"/>
      <c r="P109" s="76"/>
      <c r="Q109" s="76"/>
      <c r="R109" s="76"/>
      <c r="S109" s="76"/>
      <c r="T109" s="77"/>
      <c r="AT109" s="14" t="s">
        <v>490</v>
      </c>
      <c r="AU109" s="14" t="s">
        <v>80</v>
      </c>
    </row>
    <row r="110" s="11" customFormat="1">
      <c r="B110" s="218"/>
      <c r="C110" s="219"/>
      <c r="D110" s="215" t="s">
        <v>129</v>
      </c>
      <c r="E110" s="220" t="s">
        <v>1</v>
      </c>
      <c r="F110" s="221" t="s">
        <v>492</v>
      </c>
      <c r="G110" s="219"/>
      <c r="H110" s="222">
        <v>9.6720000000000006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129</v>
      </c>
      <c r="AU110" s="228" t="s">
        <v>80</v>
      </c>
      <c r="AV110" s="11" t="s">
        <v>80</v>
      </c>
      <c r="AW110" s="11" t="s">
        <v>32</v>
      </c>
      <c r="AX110" s="11" t="s">
        <v>78</v>
      </c>
      <c r="AY110" s="228" t="s">
        <v>118</v>
      </c>
    </row>
    <row r="111" s="1" customFormat="1" ht="16.5" customHeight="1">
      <c r="B111" s="35"/>
      <c r="C111" s="203" t="s">
        <v>159</v>
      </c>
      <c r="D111" s="203" t="s">
        <v>120</v>
      </c>
      <c r="E111" s="204" t="s">
        <v>493</v>
      </c>
      <c r="F111" s="205" t="s">
        <v>494</v>
      </c>
      <c r="G111" s="206" t="s">
        <v>495</v>
      </c>
      <c r="H111" s="207">
        <v>2</v>
      </c>
      <c r="I111" s="208"/>
      <c r="J111" s="209">
        <f>ROUND(I111*H111,2)</f>
        <v>0</v>
      </c>
      <c r="K111" s="205" t="s">
        <v>202</v>
      </c>
      <c r="L111" s="40"/>
      <c r="M111" s="210" t="s">
        <v>1</v>
      </c>
      <c r="N111" s="211" t="s">
        <v>41</v>
      </c>
      <c r="O111" s="76"/>
      <c r="P111" s="212">
        <f>O111*H111</f>
        <v>0</v>
      </c>
      <c r="Q111" s="212">
        <v>0.0020999999999999999</v>
      </c>
      <c r="R111" s="212">
        <f>Q111*H111</f>
        <v>0.0041999999999999997</v>
      </c>
      <c r="S111" s="212">
        <v>0</v>
      </c>
      <c r="T111" s="213">
        <f>S111*H111</f>
        <v>0</v>
      </c>
      <c r="AR111" s="14" t="s">
        <v>125</v>
      </c>
      <c r="AT111" s="14" t="s">
        <v>120</v>
      </c>
      <c r="AU111" s="14" t="s">
        <v>80</v>
      </c>
      <c r="AY111" s="14" t="s">
        <v>118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78</v>
      </c>
      <c r="BK111" s="214">
        <f>ROUND(I111*H111,2)</f>
        <v>0</v>
      </c>
      <c r="BL111" s="14" t="s">
        <v>125</v>
      </c>
      <c r="BM111" s="14" t="s">
        <v>496</v>
      </c>
    </row>
    <row r="112" s="1" customFormat="1">
      <c r="B112" s="35"/>
      <c r="C112" s="36"/>
      <c r="D112" s="215" t="s">
        <v>127</v>
      </c>
      <c r="E112" s="36"/>
      <c r="F112" s="216" t="s">
        <v>494</v>
      </c>
      <c r="G112" s="36"/>
      <c r="H112" s="36"/>
      <c r="I112" s="128"/>
      <c r="J112" s="36"/>
      <c r="K112" s="36"/>
      <c r="L112" s="40"/>
      <c r="M112" s="217"/>
      <c r="N112" s="76"/>
      <c r="O112" s="76"/>
      <c r="P112" s="76"/>
      <c r="Q112" s="76"/>
      <c r="R112" s="76"/>
      <c r="S112" s="76"/>
      <c r="T112" s="77"/>
      <c r="AT112" s="14" t="s">
        <v>127</v>
      </c>
      <c r="AU112" s="14" t="s">
        <v>80</v>
      </c>
    </row>
    <row r="113" s="1" customFormat="1" ht="16.5" customHeight="1">
      <c r="B113" s="35"/>
      <c r="C113" s="203" t="s">
        <v>166</v>
      </c>
      <c r="D113" s="203" t="s">
        <v>120</v>
      </c>
      <c r="E113" s="204" t="s">
        <v>497</v>
      </c>
      <c r="F113" s="205" t="s">
        <v>498</v>
      </c>
      <c r="G113" s="206" t="s">
        <v>156</v>
      </c>
      <c r="H113" s="207">
        <v>120</v>
      </c>
      <c r="I113" s="208"/>
      <c r="J113" s="209">
        <f>ROUND(I113*H113,2)</f>
        <v>0</v>
      </c>
      <c r="K113" s="205" t="s">
        <v>202</v>
      </c>
      <c r="L113" s="40"/>
      <c r="M113" s="210" t="s">
        <v>1</v>
      </c>
      <c r="N113" s="211" t="s">
        <v>41</v>
      </c>
      <c r="O113" s="76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4" t="s">
        <v>125</v>
      </c>
      <c r="AT113" s="14" t="s">
        <v>120</v>
      </c>
      <c r="AU113" s="14" t="s">
        <v>80</v>
      </c>
      <c r="AY113" s="14" t="s">
        <v>118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78</v>
      </c>
      <c r="BK113" s="214">
        <f>ROUND(I113*H113,2)</f>
        <v>0</v>
      </c>
      <c r="BL113" s="14" t="s">
        <v>125</v>
      </c>
      <c r="BM113" s="14" t="s">
        <v>499</v>
      </c>
    </row>
    <row r="114" s="1" customFormat="1">
      <c r="B114" s="35"/>
      <c r="C114" s="36"/>
      <c r="D114" s="215" t="s">
        <v>127</v>
      </c>
      <c r="E114" s="36"/>
      <c r="F114" s="216" t="s">
        <v>498</v>
      </c>
      <c r="G114" s="36"/>
      <c r="H114" s="36"/>
      <c r="I114" s="128"/>
      <c r="J114" s="36"/>
      <c r="K114" s="36"/>
      <c r="L114" s="40"/>
      <c r="M114" s="217"/>
      <c r="N114" s="76"/>
      <c r="O114" s="76"/>
      <c r="P114" s="76"/>
      <c r="Q114" s="76"/>
      <c r="R114" s="76"/>
      <c r="S114" s="76"/>
      <c r="T114" s="77"/>
      <c r="AT114" s="14" t="s">
        <v>127</v>
      </c>
      <c r="AU114" s="14" t="s">
        <v>80</v>
      </c>
    </row>
    <row r="115" s="11" customFormat="1">
      <c r="B115" s="218"/>
      <c r="C115" s="219"/>
      <c r="D115" s="215" t="s">
        <v>129</v>
      </c>
      <c r="E115" s="220" t="s">
        <v>1</v>
      </c>
      <c r="F115" s="221" t="s">
        <v>478</v>
      </c>
      <c r="G115" s="219"/>
      <c r="H115" s="222">
        <v>120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129</v>
      </c>
      <c r="AU115" s="228" t="s">
        <v>80</v>
      </c>
      <c r="AV115" s="11" t="s">
        <v>80</v>
      </c>
      <c r="AW115" s="11" t="s">
        <v>32</v>
      </c>
      <c r="AX115" s="11" t="s">
        <v>78</v>
      </c>
      <c r="AY115" s="228" t="s">
        <v>118</v>
      </c>
    </row>
    <row r="116" s="1" customFormat="1" ht="16.5" customHeight="1">
      <c r="B116" s="35"/>
      <c r="C116" s="203" t="s">
        <v>172</v>
      </c>
      <c r="D116" s="203" t="s">
        <v>120</v>
      </c>
      <c r="E116" s="204" t="s">
        <v>188</v>
      </c>
      <c r="F116" s="205" t="s">
        <v>189</v>
      </c>
      <c r="G116" s="206" t="s">
        <v>156</v>
      </c>
      <c r="H116" s="207">
        <v>28.309000000000001</v>
      </c>
      <c r="I116" s="208"/>
      <c r="J116" s="209">
        <f>ROUND(I116*H116,2)</f>
        <v>0</v>
      </c>
      <c r="K116" s="205" t="s">
        <v>1</v>
      </c>
      <c r="L116" s="40"/>
      <c r="M116" s="210" t="s">
        <v>1</v>
      </c>
      <c r="N116" s="211" t="s">
        <v>41</v>
      </c>
      <c r="O116" s="76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14" t="s">
        <v>125</v>
      </c>
      <c r="AT116" s="14" t="s">
        <v>120</v>
      </c>
      <c r="AU116" s="14" t="s">
        <v>80</v>
      </c>
      <c r="AY116" s="14" t="s">
        <v>118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4" t="s">
        <v>78</v>
      </c>
      <c r="BK116" s="214">
        <f>ROUND(I116*H116,2)</f>
        <v>0</v>
      </c>
      <c r="BL116" s="14" t="s">
        <v>125</v>
      </c>
      <c r="BM116" s="14" t="s">
        <v>500</v>
      </c>
    </row>
    <row r="117" s="1" customFormat="1">
      <c r="B117" s="35"/>
      <c r="C117" s="36"/>
      <c r="D117" s="215" t="s">
        <v>127</v>
      </c>
      <c r="E117" s="36"/>
      <c r="F117" s="216" t="s">
        <v>191</v>
      </c>
      <c r="G117" s="36"/>
      <c r="H117" s="36"/>
      <c r="I117" s="128"/>
      <c r="J117" s="36"/>
      <c r="K117" s="36"/>
      <c r="L117" s="40"/>
      <c r="M117" s="217"/>
      <c r="N117" s="76"/>
      <c r="O117" s="76"/>
      <c r="P117" s="76"/>
      <c r="Q117" s="76"/>
      <c r="R117" s="76"/>
      <c r="S117" s="76"/>
      <c r="T117" s="77"/>
      <c r="AT117" s="14" t="s">
        <v>127</v>
      </c>
      <c r="AU117" s="14" t="s">
        <v>80</v>
      </c>
    </row>
    <row r="118" s="11" customFormat="1">
      <c r="B118" s="218"/>
      <c r="C118" s="219"/>
      <c r="D118" s="215" t="s">
        <v>129</v>
      </c>
      <c r="E118" s="220" t="s">
        <v>1</v>
      </c>
      <c r="F118" s="221" t="s">
        <v>501</v>
      </c>
      <c r="G118" s="219"/>
      <c r="H118" s="222">
        <v>22.029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129</v>
      </c>
      <c r="AU118" s="228" t="s">
        <v>80</v>
      </c>
      <c r="AV118" s="11" t="s">
        <v>80</v>
      </c>
      <c r="AW118" s="11" t="s">
        <v>32</v>
      </c>
      <c r="AX118" s="11" t="s">
        <v>70</v>
      </c>
      <c r="AY118" s="228" t="s">
        <v>118</v>
      </c>
    </row>
    <row r="119" s="11" customFormat="1">
      <c r="B119" s="218"/>
      <c r="C119" s="219"/>
      <c r="D119" s="215" t="s">
        <v>129</v>
      </c>
      <c r="E119" s="220" t="s">
        <v>1</v>
      </c>
      <c r="F119" s="221" t="s">
        <v>502</v>
      </c>
      <c r="G119" s="219"/>
      <c r="H119" s="222">
        <v>6.2800000000000002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129</v>
      </c>
      <c r="AU119" s="228" t="s">
        <v>80</v>
      </c>
      <c r="AV119" s="11" t="s">
        <v>80</v>
      </c>
      <c r="AW119" s="11" t="s">
        <v>32</v>
      </c>
      <c r="AX119" s="11" t="s">
        <v>70</v>
      </c>
      <c r="AY119" s="228" t="s">
        <v>118</v>
      </c>
    </row>
    <row r="120" s="12" customFormat="1">
      <c r="B120" s="242"/>
      <c r="C120" s="243"/>
      <c r="D120" s="215" t="s">
        <v>129</v>
      </c>
      <c r="E120" s="244" t="s">
        <v>1</v>
      </c>
      <c r="F120" s="245" t="s">
        <v>473</v>
      </c>
      <c r="G120" s="243"/>
      <c r="H120" s="246">
        <v>28.309000000000001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129</v>
      </c>
      <c r="AU120" s="252" t="s">
        <v>80</v>
      </c>
      <c r="AV120" s="12" t="s">
        <v>125</v>
      </c>
      <c r="AW120" s="12" t="s">
        <v>32</v>
      </c>
      <c r="AX120" s="12" t="s">
        <v>78</v>
      </c>
      <c r="AY120" s="252" t="s">
        <v>118</v>
      </c>
    </row>
    <row r="121" s="1" customFormat="1" ht="16.5" customHeight="1">
      <c r="B121" s="35"/>
      <c r="C121" s="203" t="s">
        <v>178</v>
      </c>
      <c r="D121" s="203" t="s">
        <v>120</v>
      </c>
      <c r="E121" s="204" t="s">
        <v>503</v>
      </c>
      <c r="F121" s="205" t="s">
        <v>504</v>
      </c>
      <c r="G121" s="206" t="s">
        <v>156</v>
      </c>
      <c r="H121" s="207">
        <v>14.279999999999999</v>
      </c>
      <c r="I121" s="208"/>
      <c r="J121" s="209">
        <f>ROUND(I121*H121,2)</f>
        <v>0</v>
      </c>
      <c r="K121" s="205" t="s">
        <v>162</v>
      </c>
      <c r="L121" s="40"/>
      <c r="M121" s="210" t="s">
        <v>1</v>
      </c>
      <c r="N121" s="211" t="s">
        <v>41</v>
      </c>
      <c r="O121" s="76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4" t="s">
        <v>125</v>
      </c>
      <c r="AT121" s="14" t="s">
        <v>120</v>
      </c>
      <c r="AU121" s="14" t="s">
        <v>80</v>
      </c>
      <c r="AY121" s="14" t="s">
        <v>118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78</v>
      </c>
      <c r="BK121" s="214">
        <f>ROUND(I121*H121,2)</f>
        <v>0</v>
      </c>
      <c r="BL121" s="14" t="s">
        <v>125</v>
      </c>
      <c r="BM121" s="14" t="s">
        <v>505</v>
      </c>
    </row>
    <row r="122" s="1" customFormat="1">
      <c r="B122" s="35"/>
      <c r="C122" s="36"/>
      <c r="D122" s="215" t="s">
        <v>127</v>
      </c>
      <c r="E122" s="36"/>
      <c r="F122" s="216" t="s">
        <v>506</v>
      </c>
      <c r="G122" s="36"/>
      <c r="H122" s="36"/>
      <c r="I122" s="128"/>
      <c r="J122" s="36"/>
      <c r="K122" s="36"/>
      <c r="L122" s="40"/>
      <c r="M122" s="217"/>
      <c r="N122" s="76"/>
      <c r="O122" s="76"/>
      <c r="P122" s="76"/>
      <c r="Q122" s="76"/>
      <c r="R122" s="76"/>
      <c r="S122" s="76"/>
      <c r="T122" s="77"/>
      <c r="AT122" s="14" t="s">
        <v>127</v>
      </c>
      <c r="AU122" s="14" t="s">
        <v>80</v>
      </c>
    </row>
    <row r="123" s="1" customFormat="1" ht="16.5" customHeight="1">
      <c r="B123" s="35"/>
      <c r="C123" s="203" t="s">
        <v>183</v>
      </c>
      <c r="D123" s="203" t="s">
        <v>120</v>
      </c>
      <c r="E123" s="204" t="s">
        <v>507</v>
      </c>
      <c r="F123" s="205" t="s">
        <v>197</v>
      </c>
      <c r="G123" s="206" t="s">
        <v>156</v>
      </c>
      <c r="H123" s="207">
        <v>28.309000000000001</v>
      </c>
      <c r="I123" s="208"/>
      <c r="J123" s="209">
        <f>ROUND(I123*H123,2)</f>
        <v>0</v>
      </c>
      <c r="K123" s="205" t="s">
        <v>162</v>
      </c>
      <c r="L123" s="40"/>
      <c r="M123" s="210" t="s">
        <v>1</v>
      </c>
      <c r="N123" s="211" t="s">
        <v>41</v>
      </c>
      <c r="O123" s="76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4" t="s">
        <v>125</v>
      </c>
      <c r="AT123" s="14" t="s">
        <v>120</v>
      </c>
      <c r="AU123" s="14" t="s">
        <v>80</v>
      </c>
      <c r="AY123" s="14" t="s">
        <v>118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78</v>
      </c>
      <c r="BK123" s="214">
        <f>ROUND(I123*H123,2)</f>
        <v>0</v>
      </c>
      <c r="BL123" s="14" t="s">
        <v>125</v>
      </c>
      <c r="BM123" s="14" t="s">
        <v>508</v>
      </c>
    </row>
    <row r="124" s="1" customFormat="1">
      <c r="B124" s="35"/>
      <c r="C124" s="36"/>
      <c r="D124" s="215" t="s">
        <v>127</v>
      </c>
      <c r="E124" s="36"/>
      <c r="F124" s="216" t="s">
        <v>197</v>
      </c>
      <c r="G124" s="36"/>
      <c r="H124" s="36"/>
      <c r="I124" s="128"/>
      <c r="J124" s="36"/>
      <c r="K124" s="36"/>
      <c r="L124" s="40"/>
      <c r="M124" s="217"/>
      <c r="N124" s="76"/>
      <c r="O124" s="76"/>
      <c r="P124" s="76"/>
      <c r="Q124" s="76"/>
      <c r="R124" s="76"/>
      <c r="S124" s="76"/>
      <c r="T124" s="77"/>
      <c r="AT124" s="14" t="s">
        <v>127</v>
      </c>
      <c r="AU124" s="14" t="s">
        <v>80</v>
      </c>
    </row>
    <row r="125" s="11" customFormat="1">
      <c r="B125" s="218"/>
      <c r="C125" s="219"/>
      <c r="D125" s="215" t="s">
        <v>129</v>
      </c>
      <c r="E125" s="220" t="s">
        <v>1</v>
      </c>
      <c r="F125" s="221" t="s">
        <v>501</v>
      </c>
      <c r="G125" s="219"/>
      <c r="H125" s="222">
        <v>22.029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129</v>
      </c>
      <c r="AU125" s="228" t="s">
        <v>80</v>
      </c>
      <c r="AV125" s="11" t="s">
        <v>80</v>
      </c>
      <c r="AW125" s="11" t="s">
        <v>32</v>
      </c>
      <c r="AX125" s="11" t="s">
        <v>70</v>
      </c>
      <c r="AY125" s="228" t="s">
        <v>118</v>
      </c>
    </row>
    <row r="126" s="11" customFormat="1">
      <c r="B126" s="218"/>
      <c r="C126" s="219"/>
      <c r="D126" s="215" t="s">
        <v>129</v>
      </c>
      <c r="E126" s="220" t="s">
        <v>1</v>
      </c>
      <c r="F126" s="221" t="s">
        <v>502</v>
      </c>
      <c r="G126" s="219"/>
      <c r="H126" s="222">
        <v>6.2800000000000002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129</v>
      </c>
      <c r="AU126" s="228" t="s">
        <v>80</v>
      </c>
      <c r="AV126" s="11" t="s">
        <v>80</v>
      </c>
      <c r="AW126" s="11" t="s">
        <v>32</v>
      </c>
      <c r="AX126" s="11" t="s">
        <v>70</v>
      </c>
      <c r="AY126" s="228" t="s">
        <v>118</v>
      </c>
    </row>
    <row r="127" s="12" customFormat="1">
      <c r="B127" s="242"/>
      <c r="C127" s="243"/>
      <c r="D127" s="215" t="s">
        <v>129</v>
      </c>
      <c r="E127" s="244" t="s">
        <v>1</v>
      </c>
      <c r="F127" s="245" t="s">
        <v>473</v>
      </c>
      <c r="G127" s="243"/>
      <c r="H127" s="246">
        <v>28.309000000000001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129</v>
      </c>
      <c r="AU127" s="252" t="s">
        <v>80</v>
      </c>
      <c r="AV127" s="12" t="s">
        <v>125</v>
      </c>
      <c r="AW127" s="12" t="s">
        <v>32</v>
      </c>
      <c r="AX127" s="12" t="s">
        <v>78</v>
      </c>
      <c r="AY127" s="252" t="s">
        <v>118</v>
      </c>
    </row>
    <row r="128" s="1" customFormat="1" ht="16.5" customHeight="1">
      <c r="B128" s="35"/>
      <c r="C128" s="203" t="s">
        <v>187</v>
      </c>
      <c r="D128" s="203" t="s">
        <v>120</v>
      </c>
      <c r="E128" s="204" t="s">
        <v>199</v>
      </c>
      <c r="F128" s="205" t="s">
        <v>200</v>
      </c>
      <c r="G128" s="206" t="s">
        <v>201</v>
      </c>
      <c r="H128" s="207">
        <v>62.280000000000001</v>
      </c>
      <c r="I128" s="208"/>
      <c r="J128" s="209">
        <f>ROUND(I128*H128,2)</f>
        <v>0</v>
      </c>
      <c r="K128" s="205" t="s">
        <v>162</v>
      </c>
      <c r="L128" s="40"/>
      <c r="M128" s="210" t="s">
        <v>1</v>
      </c>
      <c r="N128" s="211" t="s">
        <v>41</v>
      </c>
      <c r="O128" s="76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4" t="s">
        <v>125</v>
      </c>
      <c r="AT128" s="14" t="s">
        <v>120</v>
      </c>
      <c r="AU128" s="14" t="s">
        <v>80</v>
      </c>
      <c r="AY128" s="14" t="s">
        <v>118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78</v>
      </c>
      <c r="BK128" s="214">
        <f>ROUND(I128*H128,2)</f>
        <v>0</v>
      </c>
      <c r="BL128" s="14" t="s">
        <v>125</v>
      </c>
      <c r="BM128" s="14" t="s">
        <v>509</v>
      </c>
    </row>
    <row r="129" s="1" customFormat="1">
      <c r="B129" s="35"/>
      <c r="C129" s="36"/>
      <c r="D129" s="215" t="s">
        <v>127</v>
      </c>
      <c r="E129" s="36"/>
      <c r="F129" s="216" t="s">
        <v>510</v>
      </c>
      <c r="G129" s="36"/>
      <c r="H129" s="36"/>
      <c r="I129" s="128"/>
      <c r="J129" s="36"/>
      <c r="K129" s="36"/>
      <c r="L129" s="40"/>
      <c r="M129" s="217"/>
      <c r="N129" s="76"/>
      <c r="O129" s="76"/>
      <c r="P129" s="76"/>
      <c r="Q129" s="76"/>
      <c r="R129" s="76"/>
      <c r="S129" s="76"/>
      <c r="T129" s="77"/>
      <c r="AT129" s="14" t="s">
        <v>127</v>
      </c>
      <c r="AU129" s="14" t="s">
        <v>80</v>
      </c>
    </row>
    <row r="130" s="11" customFormat="1">
      <c r="B130" s="218"/>
      <c r="C130" s="219"/>
      <c r="D130" s="215" t="s">
        <v>129</v>
      </c>
      <c r="E130" s="220" t="s">
        <v>1</v>
      </c>
      <c r="F130" s="221" t="s">
        <v>501</v>
      </c>
      <c r="G130" s="219"/>
      <c r="H130" s="222">
        <v>22.029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129</v>
      </c>
      <c r="AU130" s="228" t="s">
        <v>80</v>
      </c>
      <c r="AV130" s="11" t="s">
        <v>80</v>
      </c>
      <c r="AW130" s="11" t="s">
        <v>32</v>
      </c>
      <c r="AX130" s="11" t="s">
        <v>70</v>
      </c>
      <c r="AY130" s="228" t="s">
        <v>118</v>
      </c>
    </row>
    <row r="131" s="11" customFormat="1">
      <c r="B131" s="218"/>
      <c r="C131" s="219"/>
      <c r="D131" s="215" t="s">
        <v>129</v>
      </c>
      <c r="E131" s="220" t="s">
        <v>1</v>
      </c>
      <c r="F131" s="221" t="s">
        <v>502</v>
      </c>
      <c r="G131" s="219"/>
      <c r="H131" s="222">
        <v>6.2800000000000002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129</v>
      </c>
      <c r="AU131" s="228" t="s">
        <v>80</v>
      </c>
      <c r="AV131" s="11" t="s">
        <v>80</v>
      </c>
      <c r="AW131" s="11" t="s">
        <v>32</v>
      </c>
      <c r="AX131" s="11" t="s">
        <v>70</v>
      </c>
      <c r="AY131" s="228" t="s">
        <v>118</v>
      </c>
    </row>
    <row r="132" s="12" customFormat="1">
      <c r="B132" s="242"/>
      <c r="C132" s="243"/>
      <c r="D132" s="215" t="s">
        <v>129</v>
      </c>
      <c r="E132" s="244" t="s">
        <v>1</v>
      </c>
      <c r="F132" s="245" t="s">
        <v>473</v>
      </c>
      <c r="G132" s="243"/>
      <c r="H132" s="246">
        <v>28.309000000000001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129</v>
      </c>
      <c r="AU132" s="252" t="s">
        <v>80</v>
      </c>
      <c r="AV132" s="12" t="s">
        <v>125</v>
      </c>
      <c r="AW132" s="12" t="s">
        <v>32</v>
      </c>
      <c r="AX132" s="12" t="s">
        <v>70</v>
      </c>
      <c r="AY132" s="252" t="s">
        <v>118</v>
      </c>
    </row>
    <row r="133" s="11" customFormat="1">
      <c r="B133" s="218"/>
      <c r="C133" s="219"/>
      <c r="D133" s="215" t="s">
        <v>129</v>
      </c>
      <c r="E133" s="220" t="s">
        <v>1</v>
      </c>
      <c r="F133" s="221" t="s">
        <v>511</v>
      </c>
      <c r="G133" s="219"/>
      <c r="H133" s="222">
        <v>62.280000000000001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129</v>
      </c>
      <c r="AU133" s="228" t="s">
        <v>80</v>
      </c>
      <c r="AV133" s="11" t="s">
        <v>80</v>
      </c>
      <c r="AW133" s="11" t="s">
        <v>32</v>
      </c>
      <c r="AX133" s="11" t="s">
        <v>78</v>
      </c>
      <c r="AY133" s="228" t="s">
        <v>118</v>
      </c>
    </row>
    <row r="134" s="1" customFormat="1" ht="16.5" customHeight="1">
      <c r="B134" s="35"/>
      <c r="C134" s="203" t="s">
        <v>193</v>
      </c>
      <c r="D134" s="203" t="s">
        <v>120</v>
      </c>
      <c r="E134" s="204" t="s">
        <v>206</v>
      </c>
      <c r="F134" s="205" t="s">
        <v>512</v>
      </c>
      <c r="G134" s="206" t="s">
        <v>156</v>
      </c>
      <c r="H134" s="207">
        <v>91.691000000000002</v>
      </c>
      <c r="I134" s="208"/>
      <c r="J134" s="209">
        <f>ROUND(I134*H134,2)</f>
        <v>0</v>
      </c>
      <c r="K134" s="205" t="s">
        <v>1</v>
      </c>
      <c r="L134" s="40"/>
      <c r="M134" s="210" t="s">
        <v>1</v>
      </c>
      <c r="N134" s="211" t="s">
        <v>41</v>
      </c>
      <c r="O134" s="76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4" t="s">
        <v>125</v>
      </c>
      <c r="AT134" s="14" t="s">
        <v>120</v>
      </c>
      <c r="AU134" s="14" t="s">
        <v>80</v>
      </c>
      <c r="AY134" s="14" t="s">
        <v>118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78</v>
      </c>
      <c r="BK134" s="214">
        <f>ROUND(I134*H134,2)</f>
        <v>0</v>
      </c>
      <c r="BL134" s="14" t="s">
        <v>125</v>
      </c>
      <c r="BM134" s="14" t="s">
        <v>513</v>
      </c>
    </row>
    <row r="135" s="1" customFormat="1">
      <c r="B135" s="35"/>
      <c r="C135" s="36"/>
      <c r="D135" s="215" t="s">
        <v>127</v>
      </c>
      <c r="E135" s="36"/>
      <c r="F135" s="216" t="s">
        <v>514</v>
      </c>
      <c r="G135" s="36"/>
      <c r="H135" s="36"/>
      <c r="I135" s="128"/>
      <c r="J135" s="36"/>
      <c r="K135" s="36"/>
      <c r="L135" s="40"/>
      <c r="M135" s="217"/>
      <c r="N135" s="76"/>
      <c r="O135" s="76"/>
      <c r="P135" s="76"/>
      <c r="Q135" s="76"/>
      <c r="R135" s="76"/>
      <c r="S135" s="76"/>
      <c r="T135" s="77"/>
      <c r="AT135" s="14" t="s">
        <v>127</v>
      </c>
      <c r="AU135" s="14" t="s">
        <v>80</v>
      </c>
    </row>
    <row r="136" s="11" customFormat="1">
      <c r="B136" s="218"/>
      <c r="C136" s="219"/>
      <c r="D136" s="215" t="s">
        <v>129</v>
      </c>
      <c r="E136" s="220" t="s">
        <v>1</v>
      </c>
      <c r="F136" s="221" t="s">
        <v>515</v>
      </c>
      <c r="G136" s="219"/>
      <c r="H136" s="222">
        <v>91.691000000000002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129</v>
      </c>
      <c r="AU136" s="228" t="s">
        <v>80</v>
      </c>
      <c r="AV136" s="11" t="s">
        <v>80</v>
      </c>
      <c r="AW136" s="11" t="s">
        <v>32</v>
      </c>
      <c r="AX136" s="11" t="s">
        <v>78</v>
      </c>
      <c r="AY136" s="228" t="s">
        <v>118</v>
      </c>
    </row>
    <row r="137" s="1" customFormat="1" ht="16.5" customHeight="1">
      <c r="B137" s="35"/>
      <c r="C137" s="203" t="s">
        <v>198</v>
      </c>
      <c r="D137" s="203" t="s">
        <v>120</v>
      </c>
      <c r="E137" s="204" t="s">
        <v>516</v>
      </c>
      <c r="F137" s="205" t="s">
        <v>517</v>
      </c>
      <c r="G137" s="206" t="s">
        <v>123</v>
      </c>
      <c r="H137" s="207">
        <v>23.800000000000001</v>
      </c>
      <c r="I137" s="208"/>
      <c r="J137" s="209">
        <f>ROUND(I137*H137,2)</f>
        <v>0</v>
      </c>
      <c r="K137" s="205" t="s">
        <v>162</v>
      </c>
      <c r="L137" s="40"/>
      <c r="M137" s="210" t="s">
        <v>1</v>
      </c>
      <c r="N137" s="211" t="s">
        <v>41</v>
      </c>
      <c r="O137" s="76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4" t="s">
        <v>125</v>
      </c>
      <c r="AT137" s="14" t="s">
        <v>120</v>
      </c>
      <c r="AU137" s="14" t="s">
        <v>80</v>
      </c>
      <c r="AY137" s="14" t="s">
        <v>118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78</v>
      </c>
      <c r="BK137" s="214">
        <f>ROUND(I137*H137,2)</f>
        <v>0</v>
      </c>
      <c r="BL137" s="14" t="s">
        <v>125</v>
      </c>
      <c r="BM137" s="14" t="s">
        <v>518</v>
      </c>
    </row>
    <row r="138" s="1" customFormat="1">
      <c r="B138" s="35"/>
      <c r="C138" s="36"/>
      <c r="D138" s="215" t="s">
        <v>127</v>
      </c>
      <c r="E138" s="36"/>
      <c r="F138" s="216" t="s">
        <v>519</v>
      </c>
      <c r="G138" s="36"/>
      <c r="H138" s="36"/>
      <c r="I138" s="128"/>
      <c r="J138" s="36"/>
      <c r="K138" s="36"/>
      <c r="L138" s="40"/>
      <c r="M138" s="217"/>
      <c r="N138" s="76"/>
      <c r="O138" s="76"/>
      <c r="P138" s="76"/>
      <c r="Q138" s="76"/>
      <c r="R138" s="76"/>
      <c r="S138" s="76"/>
      <c r="T138" s="77"/>
      <c r="AT138" s="14" t="s">
        <v>127</v>
      </c>
      <c r="AU138" s="14" t="s">
        <v>80</v>
      </c>
    </row>
    <row r="139" s="11" customFormat="1">
      <c r="B139" s="218"/>
      <c r="C139" s="219"/>
      <c r="D139" s="215" t="s">
        <v>129</v>
      </c>
      <c r="E139" s="220" t="s">
        <v>1</v>
      </c>
      <c r="F139" s="221" t="s">
        <v>520</v>
      </c>
      <c r="G139" s="219"/>
      <c r="H139" s="222">
        <v>23.800000000000001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129</v>
      </c>
      <c r="AU139" s="228" t="s">
        <v>80</v>
      </c>
      <c r="AV139" s="11" t="s">
        <v>80</v>
      </c>
      <c r="AW139" s="11" t="s">
        <v>32</v>
      </c>
      <c r="AX139" s="11" t="s">
        <v>78</v>
      </c>
      <c r="AY139" s="228" t="s">
        <v>118</v>
      </c>
    </row>
    <row r="140" s="1" customFormat="1" ht="16.5" customHeight="1">
      <c r="B140" s="35"/>
      <c r="C140" s="203" t="s">
        <v>8</v>
      </c>
      <c r="D140" s="203" t="s">
        <v>120</v>
      </c>
      <c r="E140" s="204" t="s">
        <v>521</v>
      </c>
      <c r="F140" s="205" t="s">
        <v>522</v>
      </c>
      <c r="G140" s="206" t="s">
        <v>237</v>
      </c>
      <c r="H140" s="207">
        <v>11</v>
      </c>
      <c r="I140" s="208"/>
      <c r="J140" s="209">
        <f>ROUND(I140*H140,2)</f>
        <v>0</v>
      </c>
      <c r="K140" s="205" t="s">
        <v>162</v>
      </c>
      <c r="L140" s="40"/>
      <c r="M140" s="210" t="s">
        <v>1</v>
      </c>
      <c r="N140" s="211" t="s">
        <v>41</v>
      </c>
      <c r="O140" s="76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14" t="s">
        <v>125</v>
      </c>
      <c r="AT140" s="14" t="s">
        <v>120</v>
      </c>
      <c r="AU140" s="14" t="s">
        <v>80</v>
      </c>
      <c r="AY140" s="14" t="s">
        <v>118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78</v>
      </c>
      <c r="BK140" s="214">
        <f>ROUND(I140*H140,2)</f>
        <v>0</v>
      </c>
      <c r="BL140" s="14" t="s">
        <v>125</v>
      </c>
      <c r="BM140" s="14" t="s">
        <v>523</v>
      </c>
    </row>
    <row r="141" s="1" customFormat="1">
      <c r="B141" s="35"/>
      <c r="C141" s="36"/>
      <c r="D141" s="215" t="s">
        <v>127</v>
      </c>
      <c r="E141" s="36"/>
      <c r="F141" s="216" t="s">
        <v>524</v>
      </c>
      <c r="G141" s="36"/>
      <c r="H141" s="36"/>
      <c r="I141" s="128"/>
      <c r="J141" s="36"/>
      <c r="K141" s="36"/>
      <c r="L141" s="40"/>
      <c r="M141" s="217"/>
      <c r="N141" s="76"/>
      <c r="O141" s="76"/>
      <c r="P141" s="76"/>
      <c r="Q141" s="76"/>
      <c r="R141" s="76"/>
      <c r="S141" s="76"/>
      <c r="T141" s="77"/>
      <c r="AT141" s="14" t="s">
        <v>127</v>
      </c>
      <c r="AU141" s="14" t="s">
        <v>80</v>
      </c>
    </row>
    <row r="142" s="1" customFormat="1" ht="16.5" customHeight="1">
      <c r="B142" s="35"/>
      <c r="C142" s="229" t="s">
        <v>212</v>
      </c>
      <c r="D142" s="229" t="s">
        <v>234</v>
      </c>
      <c r="E142" s="230" t="s">
        <v>525</v>
      </c>
      <c r="F142" s="231" t="s">
        <v>526</v>
      </c>
      <c r="G142" s="232" t="s">
        <v>237</v>
      </c>
      <c r="H142" s="233">
        <v>5</v>
      </c>
      <c r="I142" s="234"/>
      <c r="J142" s="235">
        <f>ROUND(I142*H142,2)</f>
        <v>0</v>
      </c>
      <c r="K142" s="231" t="s">
        <v>1</v>
      </c>
      <c r="L142" s="236"/>
      <c r="M142" s="237" t="s">
        <v>1</v>
      </c>
      <c r="N142" s="238" t="s">
        <v>41</v>
      </c>
      <c r="O142" s="76"/>
      <c r="P142" s="212">
        <f>O142*H142</f>
        <v>0</v>
      </c>
      <c r="Q142" s="212">
        <v>0.0040000000000000001</v>
      </c>
      <c r="R142" s="212">
        <f>Q142*H142</f>
        <v>0.02</v>
      </c>
      <c r="S142" s="212">
        <v>0</v>
      </c>
      <c r="T142" s="213">
        <f>S142*H142</f>
        <v>0</v>
      </c>
      <c r="AR142" s="14" t="s">
        <v>166</v>
      </c>
      <c r="AT142" s="14" t="s">
        <v>234</v>
      </c>
      <c r="AU142" s="14" t="s">
        <v>80</v>
      </c>
      <c r="AY142" s="14" t="s">
        <v>118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78</v>
      </c>
      <c r="BK142" s="214">
        <f>ROUND(I142*H142,2)</f>
        <v>0</v>
      </c>
      <c r="BL142" s="14" t="s">
        <v>125</v>
      </c>
      <c r="BM142" s="14" t="s">
        <v>527</v>
      </c>
    </row>
    <row r="143" s="1" customFormat="1">
      <c r="B143" s="35"/>
      <c r="C143" s="36"/>
      <c r="D143" s="215" t="s">
        <v>127</v>
      </c>
      <c r="E143" s="36"/>
      <c r="F143" s="216" t="s">
        <v>528</v>
      </c>
      <c r="G143" s="36"/>
      <c r="H143" s="36"/>
      <c r="I143" s="128"/>
      <c r="J143" s="36"/>
      <c r="K143" s="36"/>
      <c r="L143" s="40"/>
      <c r="M143" s="217"/>
      <c r="N143" s="76"/>
      <c r="O143" s="76"/>
      <c r="P143" s="76"/>
      <c r="Q143" s="76"/>
      <c r="R143" s="76"/>
      <c r="S143" s="76"/>
      <c r="T143" s="77"/>
      <c r="AT143" s="14" t="s">
        <v>127</v>
      </c>
      <c r="AU143" s="14" t="s">
        <v>80</v>
      </c>
    </row>
    <row r="144" s="1" customFormat="1" ht="16.5" customHeight="1">
      <c r="B144" s="35"/>
      <c r="C144" s="229" t="s">
        <v>218</v>
      </c>
      <c r="D144" s="229" t="s">
        <v>234</v>
      </c>
      <c r="E144" s="230" t="s">
        <v>529</v>
      </c>
      <c r="F144" s="231" t="s">
        <v>530</v>
      </c>
      <c r="G144" s="232" t="s">
        <v>237</v>
      </c>
      <c r="H144" s="233">
        <v>6</v>
      </c>
      <c r="I144" s="234"/>
      <c r="J144" s="235">
        <f>ROUND(I144*H144,2)</f>
        <v>0</v>
      </c>
      <c r="K144" s="231" t="s">
        <v>1</v>
      </c>
      <c r="L144" s="236"/>
      <c r="M144" s="237" t="s">
        <v>1</v>
      </c>
      <c r="N144" s="238" t="s">
        <v>41</v>
      </c>
      <c r="O144" s="76"/>
      <c r="P144" s="212">
        <f>O144*H144</f>
        <v>0</v>
      </c>
      <c r="Q144" s="212">
        <v>0.017999999999999999</v>
      </c>
      <c r="R144" s="212">
        <f>Q144*H144</f>
        <v>0.10799999999999999</v>
      </c>
      <c r="S144" s="212">
        <v>0</v>
      </c>
      <c r="T144" s="213">
        <f>S144*H144</f>
        <v>0</v>
      </c>
      <c r="AR144" s="14" t="s">
        <v>166</v>
      </c>
      <c r="AT144" s="14" t="s">
        <v>234</v>
      </c>
      <c r="AU144" s="14" t="s">
        <v>80</v>
      </c>
      <c r="AY144" s="14" t="s">
        <v>118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78</v>
      </c>
      <c r="BK144" s="214">
        <f>ROUND(I144*H144,2)</f>
        <v>0</v>
      </c>
      <c r="BL144" s="14" t="s">
        <v>125</v>
      </c>
      <c r="BM144" s="14" t="s">
        <v>531</v>
      </c>
    </row>
    <row r="145" s="1" customFormat="1">
      <c r="B145" s="35"/>
      <c r="C145" s="36"/>
      <c r="D145" s="215" t="s">
        <v>127</v>
      </c>
      <c r="E145" s="36"/>
      <c r="F145" s="216" t="s">
        <v>532</v>
      </c>
      <c r="G145" s="36"/>
      <c r="H145" s="36"/>
      <c r="I145" s="128"/>
      <c r="J145" s="36"/>
      <c r="K145" s="36"/>
      <c r="L145" s="40"/>
      <c r="M145" s="217"/>
      <c r="N145" s="76"/>
      <c r="O145" s="76"/>
      <c r="P145" s="76"/>
      <c r="Q145" s="76"/>
      <c r="R145" s="76"/>
      <c r="S145" s="76"/>
      <c r="T145" s="77"/>
      <c r="AT145" s="14" t="s">
        <v>127</v>
      </c>
      <c r="AU145" s="14" t="s">
        <v>80</v>
      </c>
    </row>
    <row r="146" s="10" customFormat="1" ht="22.8" customHeight="1">
      <c r="B146" s="187"/>
      <c r="C146" s="188"/>
      <c r="D146" s="189" t="s">
        <v>69</v>
      </c>
      <c r="E146" s="201" t="s">
        <v>80</v>
      </c>
      <c r="F146" s="201" t="s">
        <v>211</v>
      </c>
      <c r="G146" s="188"/>
      <c r="H146" s="188"/>
      <c r="I146" s="191"/>
      <c r="J146" s="202">
        <f>BK146</f>
        <v>0</v>
      </c>
      <c r="K146" s="188"/>
      <c r="L146" s="193"/>
      <c r="M146" s="194"/>
      <c r="N146" s="195"/>
      <c r="O146" s="195"/>
      <c r="P146" s="196">
        <f>SUM(P147:P155)</f>
        <v>0</v>
      </c>
      <c r="Q146" s="195"/>
      <c r="R146" s="196">
        <f>SUM(R147:R155)</f>
        <v>8.2211221399999985</v>
      </c>
      <c r="S146" s="195"/>
      <c r="T146" s="197">
        <f>SUM(T147:T155)</f>
        <v>0</v>
      </c>
      <c r="AR146" s="198" t="s">
        <v>78</v>
      </c>
      <c r="AT146" s="199" t="s">
        <v>69</v>
      </c>
      <c r="AU146" s="199" t="s">
        <v>78</v>
      </c>
      <c r="AY146" s="198" t="s">
        <v>118</v>
      </c>
      <c r="BK146" s="200">
        <f>SUM(BK147:BK155)</f>
        <v>0</v>
      </c>
    </row>
    <row r="147" s="1" customFormat="1" ht="16.5" customHeight="1">
      <c r="B147" s="35"/>
      <c r="C147" s="203" t="s">
        <v>224</v>
      </c>
      <c r="D147" s="203" t="s">
        <v>120</v>
      </c>
      <c r="E147" s="204" t="s">
        <v>533</v>
      </c>
      <c r="F147" s="205" t="s">
        <v>534</v>
      </c>
      <c r="G147" s="206" t="s">
        <v>145</v>
      </c>
      <c r="H147" s="207">
        <v>19.5</v>
      </c>
      <c r="I147" s="208"/>
      <c r="J147" s="209">
        <f>ROUND(I147*H147,2)</f>
        <v>0</v>
      </c>
      <c r="K147" s="205" t="s">
        <v>124</v>
      </c>
      <c r="L147" s="40"/>
      <c r="M147" s="210" t="s">
        <v>1</v>
      </c>
      <c r="N147" s="211" t="s">
        <v>41</v>
      </c>
      <c r="O147" s="76"/>
      <c r="P147" s="212">
        <f>O147*H147</f>
        <v>0</v>
      </c>
      <c r="Q147" s="212">
        <v>0.00048999999999999998</v>
      </c>
      <c r="R147" s="212">
        <f>Q147*H147</f>
        <v>0.0095549999999999993</v>
      </c>
      <c r="S147" s="212">
        <v>0</v>
      </c>
      <c r="T147" s="213">
        <f>S147*H147</f>
        <v>0</v>
      </c>
      <c r="AR147" s="14" t="s">
        <v>125</v>
      </c>
      <c r="AT147" s="14" t="s">
        <v>120</v>
      </c>
      <c r="AU147" s="14" t="s">
        <v>80</v>
      </c>
      <c r="AY147" s="14" t="s">
        <v>118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78</v>
      </c>
      <c r="BK147" s="214">
        <f>ROUND(I147*H147,2)</f>
        <v>0</v>
      </c>
      <c r="BL147" s="14" t="s">
        <v>125</v>
      </c>
      <c r="BM147" s="14" t="s">
        <v>535</v>
      </c>
    </row>
    <row r="148" s="1" customFormat="1">
      <c r="B148" s="35"/>
      <c r="C148" s="36"/>
      <c r="D148" s="215" t="s">
        <v>127</v>
      </c>
      <c r="E148" s="36"/>
      <c r="F148" s="216" t="s">
        <v>536</v>
      </c>
      <c r="G148" s="36"/>
      <c r="H148" s="36"/>
      <c r="I148" s="128"/>
      <c r="J148" s="36"/>
      <c r="K148" s="36"/>
      <c r="L148" s="40"/>
      <c r="M148" s="217"/>
      <c r="N148" s="76"/>
      <c r="O148" s="76"/>
      <c r="P148" s="76"/>
      <c r="Q148" s="76"/>
      <c r="R148" s="76"/>
      <c r="S148" s="76"/>
      <c r="T148" s="77"/>
      <c r="AT148" s="14" t="s">
        <v>127</v>
      </c>
      <c r="AU148" s="14" t="s">
        <v>80</v>
      </c>
    </row>
    <row r="149" s="1" customFormat="1" ht="16.5" customHeight="1">
      <c r="B149" s="35"/>
      <c r="C149" s="203" t="s">
        <v>228</v>
      </c>
      <c r="D149" s="203" t="s">
        <v>120</v>
      </c>
      <c r="E149" s="204" t="s">
        <v>537</v>
      </c>
      <c r="F149" s="205" t="s">
        <v>538</v>
      </c>
      <c r="G149" s="206" t="s">
        <v>123</v>
      </c>
      <c r="H149" s="207">
        <v>20.420000000000002</v>
      </c>
      <c r="I149" s="208"/>
      <c r="J149" s="209">
        <f>ROUND(I149*H149,2)</f>
        <v>0</v>
      </c>
      <c r="K149" s="205" t="s">
        <v>162</v>
      </c>
      <c r="L149" s="40"/>
      <c r="M149" s="210" t="s">
        <v>1</v>
      </c>
      <c r="N149" s="211" t="s">
        <v>41</v>
      </c>
      <c r="O149" s="76"/>
      <c r="P149" s="212">
        <f>O149*H149</f>
        <v>0</v>
      </c>
      <c r="Q149" s="212">
        <v>0.00013999999999999999</v>
      </c>
      <c r="R149" s="212">
        <f>Q149*H149</f>
        <v>0.0028587999999999999</v>
      </c>
      <c r="S149" s="212">
        <v>0</v>
      </c>
      <c r="T149" s="213">
        <f>S149*H149</f>
        <v>0</v>
      </c>
      <c r="AR149" s="14" t="s">
        <v>125</v>
      </c>
      <c r="AT149" s="14" t="s">
        <v>120</v>
      </c>
      <c r="AU149" s="14" t="s">
        <v>80</v>
      </c>
      <c r="AY149" s="14" t="s">
        <v>118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78</v>
      </c>
      <c r="BK149" s="214">
        <f>ROUND(I149*H149,2)</f>
        <v>0</v>
      </c>
      <c r="BL149" s="14" t="s">
        <v>125</v>
      </c>
      <c r="BM149" s="14" t="s">
        <v>539</v>
      </c>
    </row>
    <row r="150" s="1" customFormat="1">
      <c r="B150" s="35"/>
      <c r="C150" s="36"/>
      <c r="D150" s="215" t="s">
        <v>127</v>
      </c>
      <c r="E150" s="36"/>
      <c r="F150" s="216" t="s">
        <v>540</v>
      </c>
      <c r="G150" s="36"/>
      <c r="H150" s="36"/>
      <c r="I150" s="128"/>
      <c r="J150" s="36"/>
      <c r="K150" s="36"/>
      <c r="L150" s="40"/>
      <c r="M150" s="217"/>
      <c r="N150" s="76"/>
      <c r="O150" s="76"/>
      <c r="P150" s="76"/>
      <c r="Q150" s="76"/>
      <c r="R150" s="76"/>
      <c r="S150" s="76"/>
      <c r="T150" s="77"/>
      <c r="AT150" s="14" t="s">
        <v>127</v>
      </c>
      <c r="AU150" s="14" t="s">
        <v>80</v>
      </c>
    </row>
    <row r="151" s="1" customFormat="1" ht="16.5" customHeight="1">
      <c r="B151" s="35"/>
      <c r="C151" s="203" t="s">
        <v>233</v>
      </c>
      <c r="D151" s="203" t="s">
        <v>120</v>
      </c>
      <c r="E151" s="204" t="s">
        <v>541</v>
      </c>
      <c r="F151" s="205" t="s">
        <v>542</v>
      </c>
      <c r="G151" s="206" t="s">
        <v>123</v>
      </c>
      <c r="H151" s="207">
        <v>20.420000000000002</v>
      </c>
      <c r="I151" s="208"/>
      <c r="J151" s="209">
        <f>ROUND(I151*H151,2)</f>
        <v>0</v>
      </c>
      <c r="K151" s="205" t="s">
        <v>162</v>
      </c>
      <c r="L151" s="40"/>
      <c r="M151" s="210" t="s">
        <v>1</v>
      </c>
      <c r="N151" s="211" t="s">
        <v>41</v>
      </c>
      <c r="O151" s="76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14" t="s">
        <v>125</v>
      </c>
      <c r="AT151" s="14" t="s">
        <v>120</v>
      </c>
      <c r="AU151" s="14" t="s">
        <v>80</v>
      </c>
      <c r="AY151" s="14" t="s">
        <v>118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78</v>
      </c>
      <c r="BK151" s="214">
        <f>ROUND(I151*H151,2)</f>
        <v>0</v>
      </c>
      <c r="BL151" s="14" t="s">
        <v>125</v>
      </c>
      <c r="BM151" s="14" t="s">
        <v>543</v>
      </c>
    </row>
    <row r="152" s="1" customFormat="1">
      <c r="B152" s="35"/>
      <c r="C152" s="36"/>
      <c r="D152" s="215" t="s">
        <v>127</v>
      </c>
      <c r="E152" s="36"/>
      <c r="F152" s="216" t="s">
        <v>544</v>
      </c>
      <c r="G152" s="36"/>
      <c r="H152" s="36"/>
      <c r="I152" s="128"/>
      <c r="J152" s="36"/>
      <c r="K152" s="36"/>
      <c r="L152" s="40"/>
      <c r="M152" s="217"/>
      <c r="N152" s="76"/>
      <c r="O152" s="76"/>
      <c r="P152" s="76"/>
      <c r="Q152" s="76"/>
      <c r="R152" s="76"/>
      <c r="S152" s="76"/>
      <c r="T152" s="77"/>
      <c r="AT152" s="14" t="s">
        <v>127</v>
      </c>
      <c r="AU152" s="14" t="s">
        <v>80</v>
      </c>
    </row>
    <row r="153" s="1" customFormat="1" ht="16.5" customHeight="1">
      <c r="B153" s="35"/>
      <c r="C153" s="203" t="s">
        <v>7</v>
      </c>
      <c r="D153" s="203" t="s">
        <v>120</v>
      </c>
      <c r="E153" s="204" t="s">
        <v>545</v>
      </c>
      <c r="F153" s="205" t="s">
        <v>546</v>
      </c>
      <c r="G153" s="206" t="s">
        <v>156</v>
      </c>
      <c r="H153" s="207">
        <v>3.3460000000000001</v>
      </c>
      <c r="I153" s="208"/>
      <c r="J153" s="209">
        <f>ROUND(I153*H153,2)</f>
        <v>0</v>
      </c>
      <c r="K153" s="205" t="s">
        <v>162</v>
      </c>
      <c r="L153" s="40"/>
      <c r="M153" s="210" t="s">
        <v>1</v>
      </c>
      <c r="N153" s="211" t="s">
        <v>41</v>
      </c>
      <c r="O153" s="76"/>
      <c r="P153" s="212">
        <f>O153*H153</f>
        <v>0</v>
      </c>
      <c r="Q153" s="212">
        <v>2.45329</v>
      </c>
      <c r="R153" s="212">
        <f>Q153*H153</f>
        <v>8.2087083399999994</v>
      </c>
      <c r="S153" s="212">
        <v>0</v>
      </c>
      <c r="T153" s="213">
        <f>S153*H153</f>
        <v>0</v>
      </c>
      <c r="AR153" s="14" t="s">
        <v>125</v>
      </c>
      <c r="AT153" s="14" t="s">
        <v>120</v>
      </c>
      <c r="AU153" s="14" t="s">
        <v>80</v>
      </c>
      <c r="AY153" s="14" t="s">
        <v>118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78</v>
      </c>
      <c r="BK153" s="214">
        <f>ROUND(I153*H153,2)</f>
        <v>0</v>
      </c>
      <c r="BL153" s="14" t="s">
        <v>125</v>
      </c>
      <c r="BM153" s="14" t="s">
        <v>547</v>
      </c>
    </row>
    <row r="154" s="1" customFormat="1">
      <c r="B154" s="35"/>
      <c r="C154" s="36"/>
      <c r="D154" s="215" t="s">
        <v>127</v>
      </c>
      <c r="E154" s="36"/>
      <c r="F154" s="216" t="s">
        <v>548</v>
      </c>
      <c r="G154" s="36"/>
      <c r="H154" s="36"/>
      <c r="I154" s="128"/>
      <c r="J154" s="36"/>
      <c r="K154" s="36"/>
      <c r="L154" s="40"/>
      <c r="M154" s="217"/>
      <c r="N154" s="76"/>
      <c r="O154" s="76"/>
      <c r="P154" s="76"/>
      <c r="Q154" s="76"/>
      <c r="R154" s="76"/>
      <c r="S154" s="76"/>
      <c r="T154" s="77"/>
      <c r="AT154" s="14" t="s">
        <v>127</v>
      </c>
      <c r="AU154" s="14" t="s">
        <v>80</v>
      </c>
    </row>
    <row r="155" s="11" customFormat="1">
      <c r="B155" s="218"/>
      <c r="C155" s="219"/>
      <c r="D155" s="215" t="s">
        <v>129</v>
      </c>
      <c r="E155" s="220" t="s">
        <v>1</v>
      </c>
      <c r="F155" s="221" t="s">
        <v>549</v>
      </c>
      <c r="G155" s="219"/>
      <c r="H155" s="222">
        <v>3.3460000000000001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129</v>
      </c>
      <c r="AU155" s="228" t="s">
        <v>80</v>
      </c>
      <c r="AV155" s="11" t="s">
        <v>80</v>
      </c>
      <c r="AW155" s="11" t="s">
        <v>32</v>
      </c>
      <c r="AX155" s="11" t="s">
        <v>78</v>
      </c>
      <c r="AY155" s="228" t="s">
        <v>118</v>
      </c>
    </row>
    <row r="156" s="10" customFormat="1" ht="22.8" customHeight="1">
      <c r="B156" s="187"/>
      <c r="C156" s="188"/>
      <c r="D156" s="189" t="s">
        <v>69</v>
      </c>
      <c r="E156" s="201" t="s">
        <v>137</v>
      </c>
      <c r="F156" s="201" t="s">
        <v>550</v>
      </c>
      <c r="G156" s="188"/>
      <c r="H156" s="188"/>
      <c r="I156" s="191"/>
      <c r="J156" s="202">
        <f>BK156</f>
        <v>0</v>
      </c>
      <c r="K156" s="188"/>
      <c r="L156" s="193"/>
      <c r="M156" s="194"/>
      <c r="N156" s="195"/>
      <c r="O156" s="195"/>
      <c r="P156" s="196">
        <f>SUM(P157:P170)</f>
        <v>0</v>
      </c>
      <c r="Q156" s="195"/>
      <c r="R156" s="196">
        <f>SUM(R157:R170)</f>
        <v>32.942740000000001</v>
      </c>
      <c r="S156" s="195"/>
      <c r="T156" s="197">
        <f>SUM(T157:T170)</f>
        <v>0</v>
      </c>
      <c r="AR156" s="198" t="s">
        <v>78</v>
      </c>
      <c r="AT156" s="199" t="s">
        <v>69</v>
      </c>
      <c r="AU156" s="199" t="s">
        <v>78</v>
      </c>
      <c r="AY156" s="198" t="s">
        <v>118</v>
      </c>
      <c r="BK156" s="200">
        <f>SUM(BK157:BK170)</f>
        <v>0</v>
      </c>
    </row>
    <row r="157" s="1" customFormat="1" ht="16.5" customHeight="1">
      <c r="B157" s="35"/>
      <c r="C157" s="229" t="s">
        <v>245</v>
      </c>
      <c r="D157" s="229" t="s">
        <v>234</v>
      </c>
      <c r="E157" s="230" t="s">
        <v>551</v>
      </c>
      <c r="F157" s="231" t="s">
        <v>552</v>
      </c>
      <c r="G157" s="232" t="s">
        <v>237</v>
      </c>
      <c r="H157" s="233">
        <v>37</v>
      </c>
      <c r="I157" s="234"/>
      <c r="J157" s="235">
        <f>ROUND(I157*H157,2)</f>
        <v>0</v>
      </c>
      <c r="K157" s="231" t="s">
        <v>1</v>
      </c>
      <c r="L157" s="236"/>
      <c r="M157" s="237" t="s">
        <v>1</v>
      </c>
      <c r="N157" s="238" t="s">
        <v>41</v>
      </c>
      <c r="O157" s="76"/>
      <c r="P157" s="212">
        <f>O157*H157</f>
        <v>0</v>
      </c>
      <c r="Q157" s="212">
        <v>0.042000000000000003</v>
      </c>
      <c r="R157" s="212">
        <f>Q157*H157</f>
        <v>1.5540000000000001</v>
      </c>
      <c r="S157" s="212">
        <v>0</v>
      </c>
      <c r="T157" s="213">
        <f>S157*H157</f>
        <v>0</v>
      </c>
      <c r="AR157" s="14" t="s">
        <v>166</v>
      </c>
      <c r="AT157" s="14" t="s">
        <v>234</v>
      </c>
      <c r="AU157" s="14" t="s">
        <v>80</v>
      </c>
      <c r="AY157" s="14" t="s">
        <v>118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78</v>
      </c>
      <c r="BK157" s="214">
        <f>ROUND(I157*H157,2)</f>
        <v>0</v>
      </c>
      <c r="BL157" s="14" t="s">
        <v>125</v>
      </c>
      <c r="BM157" s="14" t="s">
        <v>553</v>
      </c>
    </row>
    <row r="158" s="1" customFormat="1">
      <c r="B158" s="35"/>
      <c r="C158" s="36"/>
      <c r="D158" s="215" t="s">
        <v>127</v>
      </c>
      <c r="E158" s="36"/>
      <c r="F158" s="216" t="s">
        <v>554</v>
      </c>
      <c r="G158" s="36"/>
      <c r="H158" s="36"/>
      <c r="I158" s="128"/>
      <c r="J158" s="36"/>
      <c r="K158" s="36"/>
      <c r="L158" s="40"/>
      <c r="M158" s="217"/>
      <c r="N158" s="76"/>
      <c r="O158" s="76"/>
      <c r="P158" s="76"/>
      <c r="Q158" s="76"/>
      <c r="R158" s="76"/>
      <c r="S158" s="76"/>
      <c r="T158" s="77"/>
      <c r="AT158" s="14" t="s">
        <v>127</v>
      </c>
      <c r="AU158" s="14" t="s">
        <v>80</v>
      </c>
    </row>
    <row r="159" s="1" customFormat="1" ht="16.5" customHeight="1">
      <c r="B159" s="35"/>
      <c r="C159" s="229" t="s">
        <v>250</v>
      </c>
      <c r="D159" s="229" t="s">
        <v>234</v>
      </c>
      <c r="E159" s="230" t="s">
        <v>555</v>
      </c>
      <c r="F159" s="231" t="s">
        <v>556</v>
      </c>
      <c r="G159" s="232" t="s">
        <v>237</v>
      </c>
      <c r="H159" s="233">
        <v>7</v>
      </c>
      <c r="I159" s="234"/>
      <c r="J159" s="235">
        <f>ROUND(I159*H159,2)</f>
        <v>0</v>
      </c>
      <c r="K159" s="231" t="s">
        <v>1</v>
      </c>
      <c r="L159" s="236"/>
      <c r="M159" s="237" t="s">
        <v>1</v>
      </c>
      <c r="N159" s="238" t="s">
        <v>41</v>
      </c>
      <c r="O159" s="76"/>
      <c r="P159" s="212">
        <f>O159*H159</f>
        <v>0</v>
      </c>
      <c r="Q159" s="212">
        <v>0.042000000000000003</v>
      </c>
      <c r="R159" s="212">
        <f>Q159*H159</f>
        <v>0.29400000000000004</v>
      </c>
      <c r="S159" s="212">
        <v>0</v>
      </c>
      <c r="T159" s="213">
        <f>S159*H159</f>
        <v>0</v>
      </c>
      <c r="AR159" s="14" t="s">
        <v>166</v>
      </c>
      <c r="AT159" s="14" t="s">
        <v>234</v>
      </c>
      <c r="AU159" s="14" t="s">
        <v>80</v>
      </c>
      <c r="AY159" s="14" t="s">
        <v>118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4" t="s">
        <v>78</v>
      </c>
      <c r="BK159" s="214">
        <f>ROUND(I159*H159,2)</f>
        <v>0</v>
      </c>
      <c r="BL159" s="14" t="s">
        <v>125</v>
      </c>
      <c r="BM159" s="14" t="s">
        <v>557</v>
      </c>
    </row>
    <row r="160" s="1" customFormat="1">
      <c r="B160" s="35"/>
      <c r="C160" s="36"/>
      <c r="D160" s="215" t="s">
        <v>127</v>
      </c>
      <c r="E160" s="36"/>
      <c r="F160" s="216" t="s">
        <v>558</v>
      </c>
      <c r="G160" s="36"/>
      <c r="H160" s="36"/>
      <c r="I160" s="128"/>
      <c r="J160" s="36"/>
      <c r="K160" s="36"/>
      <c r="L160" s="40"/>
      <c r="M160" s="217"/>
      <c r="N160" s="76"/>
      <c r="O160" s="76"/>
      <c r="P160" s="76"/>
      <c r="Q160" s="76"/>
      <c r="R160" s="76"/>
      <c r="S160" s="76"/>
      <c r="T160" s="77"/>
      <c r="AT160" s="14" t="s">
        <v>127</v>
      </c>
      <c r="AU160" s="14" t="s">
        <v>80</v>
      </c>
    </row>
    <row r="161" s="1" customFormat="1" ht="16.5" customHeight="1">
      <c r="B161" s="35"/>
      <c r="C161" s="229" t="s">
        <v>255</v>
      </c>
      <c r="D161" s="229" t="s">
        <v>234</v>
      </c>
      <c r="E161" s="230" t="s">
        <v>559</v>
      </c>
      <c r="F161" s="231" t="s">
        <v>560</v>
      </c>
      <c r="G161" s="232" t="s">
        <v>237</v>
      </c>
      <c r="H161" s="233">
        <v>28</v>
      </c>
      <c r="I161" s="234"/>
      <c r="J161" s="235">
        <f>ROUND(I161*H161,2)</f>
        <v>0</v>
      </c>
      <c r="K161" s="231" t="s">
        <v>1</v>
      </c>
      <c r="L161" s="236"/>
      <c r="M161" s="237" t="s">
        <v>1</v>
      </c>
      <c r="N161" s="238" t="s">
        <v>41</v>
      </c>
      <c r="O161" s="76"/>
      <c r="P161" s="212">
        <f>O161*H161</f>
        <v>0</v>
      </c>
      <c r="Q161" s="212">
        <v>0.084000000000000005</v>
      </c>
      <c r="R161" s="212">
        <f>Q161*H161</f>
        <v>2.3520000000000003</v>
      </c>
      <c r="S161" s="212">
        <v>0</v>
      </c>
      <c r="T161" s="213">
        <f>S161*H161</f>
        <v>0</v>
      </c>
      <c r="AR161" s="14" t="s">
        <v>166</v>
      </c>
      <c r="AT161" s="14" t="s">
        <v>234</v>
      </c>
      <c r="AU161" s="14" t="s">
        <v>80</v>
      </c>
      <c r="AY161" s="14" t="s">
        <v>118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78</v>
      </c>
      <c r="BK161" s="214">
        <f>ROUND(I161*H161,2)</f>
        <v>0</v>
      </c>
      <c r="BL161" s="14" t="s">
        <v>125</v>
      </c>
      <c r="BM161" s="14" t="s">
        <v>561</v>
      </c>
    </row>
    <row r="162" s="1" customFormat="1">
      <c r="B162" s="35"/>
      <c r="C162" s="36"/>
      <c r="D162" s="215" t="s">
        <v>127</v>
      </c>
      <c r="E162" s="36"/>
      <c r="F162" s="216" t="s">
        <v>562</v>
      </c>
      <c r="G162" s="36"/>
      <c r="H162" s="36"/>
      <c r="I162" s="128"/>
      <c r="J162" s="36"/>
      <c r="K162" s="36"/>
      <c r="L162" s="40"/>
      <c r="M162" s="217"/>
      <c r="N162" s="76"/>
      <c r="O162" s="76"/>
      <c r="P162" s="76"/>
      <c r="Q162" s="76"/>
      <c r="R162" s="76"/>
      <c r="S162" s="76"/>
      <c r="T162" s="77"/>
      <c r="AT162" s="14" t="s">
        <v>127</v>
      </c>
      <c r="AU162" s="14" t="s">
        <v>80</v>
      </c>
    </row>
    <row r="163" s="1" customFormat="1" ht="16.5" customHeight="1">
      <c r="B163" s="35"/>
      <c r="C163" s="229" t="s">
        <v>260</v>
      </c>
      <c r="D163" s="229" t="s">
        <v>234</v>
      </c>
      <c r="E163" s="230" t="s">
        <v>563</v>
      </c>
      <c r="F163" s="231" t="s">
        <v>564</v>
      </c>
      <c r="G163" s="232" t="s">
        <v>237</v>
      </c>
      <c r="H163" s="233">
        <v>24</v>
      </c>
      <c r="I163" s="234"/>
      <c r="J163" s="235">
        <f>ROUND(I163*H163,2)</f>
        <v>0</v>
      </c>
      <c r="K163" s="231" t="s">
        <v>1</v>
      </c>
      <c r="L163" s="236"/>
      <c r="M163" s="237" t="s">
        <v>1</v>
      </c>
      <c r="N163" s="238" t="s">
        <v>41</v>
      </c>
      <c r="O163" s="76"/>
      <c r="P163" s="212">
        <f>O163*H163</f>
        <v>0</v>
      </c>
      <c r="Q163" s="212">
        <v>0.070000000000000007</v>
      </c>
      <c r="R163" s="212">
        <f>Q163*H163</f>
        <v>1.6800000000000002</v>
      </c>
      <c r="S163" s="212">
        <v>0</v>
      </c>
      <c r="T163" s="213">
        <f>S163*H163</f>
        <v>0</v>
      </c>
      <c r="AR163" s="14" t="s">
        <v>166</v>
      </c>
      <c r="AT163" s="14" t="s">
        <v>234</v>
      </c>
      <c r="AU163" s="14" t="s">
        <v>80</v>
      </c>
      <c r="AY163" s="14" t="s">
        <v>118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78</v>
      </c>
      <c r="BK163" s="214">
        <f>ROUND(I163*H163,2)</f>
        <v>0</v>
      </c>
      <c r="BL163" s="14" t="s">
        <v>125</v>
      </c>
      <c r="BM163" s="14" t="s">
        <v>565</v>
      </c>
    </row>
    <row r="164" s="1" customFormat="1">
      <c r="B164" s="35"/>
      <c r="C164" s="36"/>
      <c r="D164" s="215" t="s">
        <v>127</v>
      </c>
      <c r="E164" s="36"/>
      <c r="F164" s="216" t="s">
        <v>566</v>
      </c>
      <c r="G164" s="36"/>
      <c r="H164" s="36"/>
      <c r="I164" s="128"/>
      <c r="J164" s="36"/>
      <c r="K164" s="36"/>
      <c r="L164" s="40"/>
      <c r="M164" s="217"/>
      <c r="N164" s="76"/>
      <c r="O164" s="76"/>
      <c r="P164" s="76"/>
      <c r="Q164" s="76"/>
      <c r="R164" s="76"/>
      <c r="S164" s="76"/>
      <c r="T164" s="77"/>
      <c r="AT164" s="14" t="s">
        <v>127</v>
      </c>
      <c r="AU164" s="14" t="s">
        <v>80</v>
      </c>
    </row>
    <row r="165" s="1" customFormat="1" ht="16.5" customHeight="1">
      <c r="B165" s="35"/>
      <c r="C165" s="203" t="s">
        <v>266</v>
      </c>
      <c r="D165" s="203" t="s">
        <v>120</v>
      </c>
      <c r="E165" s="204" t="s">
        <v>567</v>
      </c>
      <c r="F165" s="205" t="s">
        <v>568</v>
      </c>
      <c r="G165" s="206" t="s">
        <v>145</v>
      </c>
      <c r="H165" s="207">
        <v>37</v>
      </c>
      <c r="I165" s="208"/>
      <c r="J165" s="209">
        <f>ROUND(I165*H165,2)</f>
        <v>0</v>
      </c>
      <c r="K165" s="205" t="s">
        <v>162</v>
      </c>
      <c r="L165" s="40"/>
      <c r="M165" s="210" t="s">
        <v>1</v>
      </c>
      <c r="N165" s="211" t="s">
        <v>41</v>
      </c>
      <c r="O165" s="76"/>
      <c r="P165" s="212">
        <f>O165*H165</f>
        <v>0</v>
      </c>
      <c r="Q165" s="212">
        <v>0.24127000000000001</v>
      </c>
      <c r="R165" s="212">
        <f>Q165*H165</f>
        <v>8.92699</v>
      </c>
      <c r="S165" s="212">
        <v>0</v>
      </c>
      <c r="T165" s="213">
        <f>S165*H165</f>
        <v>0</v>
      </c>
      <c r="AR165" s="14" t="s">
        <v>125</v>
      </c>
      <c r="AT165" s="14" t="s">
        <v>120</v>
      </c>
      <c r="AU165" s="14" t="s">
        <v>80</v>
      </c>
      <c r="AY165" s="14" t="s">
        <v>118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4" t="s">
        <v>78</v>
      </c>
      <c r="BK165" s="214">
        <f>ROUND(I165*H165,2)</f>
        <v>0</v>
      </c>
      <c r="BL165" s="14" t="s">
        <v>125</v>
      </c>
      <c r="BM165" s="14" t="s">
        <v>569</v>
      </c>
    </row>
    <row r="166" s="1" customFormat="1">
      <c r="B166" s="35"/>
      <c r="C166" s="36"/>
      <c r="D166" s="215" t="s">
        <v>127</v>
      </c>
      <c r="E166" s="36"/>
      <c r="F166" s="216" t="s">
        <v>570</v>
      </c>
      <c r="G166" s="36"/>
      <c r="H166" s="36"/>
      <c r="I166" s="128"/>
      <c r="J166" s="36"/>
      <c r="K166" s="36"/>
      <c r="L166" s="40"/>
      <c r="M166" s="217"/>
      <c r="N166" s="76"/>
      <c r="O166" s="76"/>
      <c r="P166" s="76"/>
      <c r="Q166" s="76"/>
      <c r="R166" s="76"/>
      <c r="S166" s="76"/>
      <c r="T166" s="77"/>
      <c r="AT166" s="14" t="s">
        <v>127</v>
      </c>
      <c r="AU166" s="14" t="s">
        <v>80</v>
      </c>
    </row>
    <row r="167" s="1" customFormat="1" ht="16.5" customHeight="1">
      <c r="B167" s="35"/>
      <c r="C167" s="203" t="s">
        <v>270</v>
      </c>
      <c r="D167" s="203" t="s">
        <v>120</v>
      </c>
      <c r="E167" s="204" t="s">
        <v>571</v>
      </c>
      <c r="F167" s="205" t="s">
        <v>572</v>
      </c>
      <c r="G167" s="206" t="s">
        <v>145</v>
      </c>
      <c r="H167" s="207">
        <v>35</v>
      </c>
      <c r="I167" s="208"/>
      <c r="J167" s="209">
        <f>ROUND(I167*H167,2)</f>
        <v>0</v>
      </c>
      <c r="K167" s="205" t="s">
        <v>124</v>
      </c>
      <c r="L167" s="40"/>
      <c r="M167" s="210" t="s">
        <v>1</v>
      </c>
      <c r="N167" s="211" t="s">
        <v>41</v>
      </c>
      <c r="O167" s="76"/>
      <c r="P167" s="212">
        <f>O167*H167</f>
        <v>0</v>
      </c>
      <c r="Q167" s="212">
        <v>0.29757</v>
      </c>
      <c r="R167" s="212">
        <f>Q167*H167</f>
        <v>10.414949999999999</v>
      </c>
      <c r="S167" s="212">
        <v>0</v>
      </c>
      <c r="T167" s="213">
        <f>S167*H167</f>
        <v>0</v>
      </c>
      <c r="AR167" s="14" t="s">
        <v>125</v>
      </c>
      <c r="AT167" s="14" t="s">
        <v>120</v>
      </c>
      <c r="AU167" s="14" t="s">
        <v>80</v>
      </c>
      <c r="AY167" s="14" t="s">
        <v>118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78</v>
      </c>
      <c r="BK167" s="214">
        <f>ROUND(I167*H167,2)</f>
        <v>0</v>
      </c>
      <c r="BL167" s="14" t="s">
        <v>125</v>
      </c>
      <c r="BM167" s="14" t="s">
        <v>573</v>
      </c>
    </row>
    <row r="168" s="1" customFormat="1">
      <c r="B168" s="35"/>
      <c r="C168" s="36"/>
      <c r="D168" s="215" t="s">
        <v>127</v>
      </c>
      <c r="E168" s="36"/>
      <c r="F168" s="216" t="s">
        <v>574</v>
      </c>
      <c r="G168" s="36"/>
      <c r="H168" s="36"/>
      <c r="I168" s="128"/>
      <c r="J168" s="36"/>
      <c r="K168" s="36"/>
      <c r="L168" s="40"/>
      <c r="M168" s="217"/>
      <c r="N168" s="76"/>
      <c r="O168" s="76"/>
      <c r="P168" s="76"/>
      <c r="Q168" s="76"/>
      <c r="R168" s="76"/>
      <c r="S168" s="76"/>
      <c r="T168" s="77"/>
      <c r="AT168" s="14" t="s">
        <v>127</v>
      </c>
      <c r="AU168" s="14" t="s">
        <v>80</v>
      </c>
    </row>
    <row r="169" s="1" customFormat="1" ht="16.5" customHeight="1">
      <c r="B169" s="35"/>
      <c r="C169" s="203" t="s">
        <v>275</v>
      </c>
      <c r="D169" s="203" t="s">
        <v>120</v>
      </c>
      <c r="E169" s="204" t="s">
        <v>575</v>
      </c>
      <c r="F169" s="205" t="s">
        <v>576</v>
      </c>
      <c r="G169" s="206" t="s">
        <v>145</v>
      </c>
      <c r="H169" s="207">
        <v>24</v>
      </c>
      <c r="I169" s="208"/>
      <c r="J169" s="209">
        <f>ROUND(I169*H169,2)</f>
        <v>0</v>
      </c>
      <c r="K169" s="205" t="s">
        <v>124</v>
      </c>
      <c r="L169" s="40"/>
      <c r="M169" s="210" t="s">
        <v>1</v>
      </c>
      <c r="N169" s="211" t="s">
        <v>41</v>
      </c>
      <c r="O169" s="76"/>
      <c r="P169" s="212">
        <f>O169*H169</f>
        <v>0</v>
      </c>
      <c r="Q169" s="212">
        <v>0.32169999999999999</v>
      </c>
      <c r="R169" s="212">
        <f>Q169*H169</f>
        <v>7.7207999999999997</v>
      </c>
      <c r="S169" s="212">
        <v>0</v>
      </c>
      <c r="T169" s="213">
        <f>S169*H169</f>
        <v>0</v>
      </c>
      <c r="AR169" s="14" t="s">
        <v>125</v>
      </c>
      <c r="AT169" s="14" t="s">
        <v>120</v>
      </c>
      <c r="AU169" s="14" t="s">
        <v>80</v>
      </c>
      <c r="AY169" s="14" t="s">
        <v>118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78</v>
      </c>
      <c r="BK169" s="214">
        <f>ROUND(I169*H169,2)</f>
        <v>0</v>
      </c>
      <c r="BL169" s="14" t="s">
        <v>125</v>
      </c>
      <c r="BM169" s="14" t="s">
        <v>577</v>
      </c>
    </row>
    <row r="170" s="1" customFormat="1">
      <c r="B170" s="35"/>
      <c r="C170" s="36"/>
      <c r="D170" s="215" t="s">
        <v>127</v>
      </c>
      <c r="E170" s="36"/>
      <c r="F170" s="216" t="s">
        <v>578</v>
      </c>
      <c r="G170" s="36"/>
      <c r="H170" s="36"/>
      <c r="I170" s="128"/>
      <c r="J170" s="36"/>
      <c r="K170" s="36"/>
      <c r="L170" s="40"/>
      <c r="M170" s="217"/>
      <c r="N170" s="76"/>
      <c r="O170" s="76"/>
      <c r="P170" s="76"/>
      <c r="Q170" s="76"/>
      <c r="R170" s="76"/>
      <c r="S170" s="76"/>
      <c r="T170" s="77"/>
      <c r="AT170" s="14" t="s">
        <v>127</v>
      </c>
      <c r="AU170" s="14" t="s">
        <v>80</v>
      </c>
    </row>
    <row r="171" s="10" customFormat="1" ht="22.8" customHeight="1">
      <c r="B171" s="187"/>
      <c r="C171" s="188"/>
      <c r="D171" s="189" t="s">
        <v>69</v>
      </c>
      <c r="E171" s="201" t="s">
        <v>125</v>
      </c>
      <c r="F171" s="201" t="s">
        <v>217</v>
      </c>
      <c r="G171" s="188"/>
      <c r="H171" s="188"/>
      <c r="I171" s="191"/>
      <c r="J171" s="202">
        <f>BK171</f>
        <v>0</v>
      </c>
      <c r="K171" s="188"/>
      <c r="L171" s="193"/>
      <c r="M171" s="194"/>
      <c r="N171" s="195"/>
      <c r="O171" s="195"/>
      <c r="P171" s="196">
        <f>SUM(P172:P183)</f>
        <v>0</v>
      </c>
      <c r="Q171" s="195"/>
      <c r="R171" s="196">
        <f>SUM(R172:R183)</f>
        <v>90.971100000000007</v>
      </c>
      <c r="S171" s="195"/>
      <c r="T171" s="197">
        <f>SUM(T172:T183)</f>
        <v>0</v>
      </c>
      <c r="AR171" s="198" t="s">
        <v>78</v>
      </c>
      <c r="AT171" s="199" t="s">
        <v>69</v>
      </c>
      <c r="AU171" s="199" t="s">
        <v>78</v>
      </c>
      <c r="AY171" s="198" t="s">
        <v>118</v>
      </c>
      <c r="BK171" s="200">
        <f>SUM(BK172:BK183)</f>
        <v>0</v>
      </c>
    </row>
    <row r="172" s="1" customFormat="1" ht="16.5" customHeight="1">
      <c r="B172" s="35"/>
      <c r="C172" s="203" t="s">
        <v>281</v>
      </c>
      <c r="D172" s="203" t="s">
        <v>120</v>
      </c>
      <c r="E172" s="204" t="s">
        <v>219</v>
      </c>
      <c r="F172" s="205" t="s">
        <v>579</v>
      </c>
      <c r="G172" s="206" t="s">
        <v>156</v>
      </c>
      <c r="H172" s="207">
        <v>4.875</v>
      </c>
      <c r="I172" s="208"/>
      <c r="J172" s="209">
        <f>ROUND(I172*H172,2)</f>
        <v>0</v>
      </c>
      <c r="K172" s="205" t="s">
        <v>124</v>
      </c>
      <c r="L172" s="40"/>
      <c r="M172" s="210" t="s">
        <v>1</v>
      </c>
      <c r="N172" s="211" t="s">
        <v>41</v>
      </c>
      <c r="O172" s="76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14" t="s">
        <v>125</v>
      </c>
      <c r="AT172" s="14" t="s">
        <v>120</v>
      </c>
      <c r="AU172" s="14" t="s">
        <v>80</v>
      </c>
      <c r="AY172" s="14" t="s">
        <v>118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78</v>
      </c>
      <c r="BK172" s="214">
        <f>ROUND(I172*H172,2)</f>
        <v>0</v>
      </c>
      <c r="BL172" s="14" t="s">
        <v>125</v>
      </c>
      <c r="BM172" s="14" t="s">
        <v>580</v>
      </c>
    </row>
    <row r="173" s="1" customFormat="1">
      <c r="B173" s="35"/>
      <c r="C173" s="36"/>
      <c r="D173" s="215" t="s">
        <v>127</v>
      </c>
      <c r="E173" s="36"/>
      <c r="F173" s="216" t="s">
        <v>222</v>
      </c>
      <c r="G173" s="36"/>
      <c r="H173" s="36"/>
      <c r="I173" s="128"/>
      <c r="J173" s="36"/>
      <c r="K173" s="36"/>
      <c r="L173" s="40"/>
      <c r="M173" s="217"/>
      <c r="N173" s="76"/>
      <c r="O173" s="76"/>
      <c r="P173" s="76"/>
      <c r="Q173" s="76"/>
      <c r="R173" s="76"/>
      <c r="S173" s="76"/>
      <c r="T173" s="77"/>
      <c r="AT173" s="14" t="s">
        <v>127</v>
      </c>
      <c r="AU173" s="14" t="s">
        <v>80</v>
      </c>
    </row>
    <row r="174" s="11" customFormat="1">
      <c r="B174" s="218"/>
      <c r="C174" s="219"/>
      <c r="D174" s="215" t="s">
        <v>129</v>
      </c>
      <c r="E174" s="220" t="s">
        <v>1</v>
      </c>
      <c r="F174" s="221" t="s">
        <v>581</v>
      </c>
      <c r="G174" s="219"/>
      <c r="H174" s="222">
        <v>4.875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129</v>
      </c>
      <c r="AU174" s="228" t="s">
        <v>80</v>
      </c>
      <c r="AV174" s="11" t="s">
        <v>80</v>
      </c>
      <c r="AW174" s="11" t="s">
        <v>32</v>
      </c>
      <c r="AX174" s="11" t="s">
        <v>78</v>
      </c>
      <c r="AY174" s="228" t="s">
        <v>118</v>
      </c>
    </row>
    <row r="175" s="1" customFormat="1" ht="16.5" customHeight="1">
      <c r="B175" s="35"/>
      <c r="C175" s="203" t="s">
        <v>286</v>
      </c>
      <c r="D175" s="203" t="s">
        <v>120</v>
      </c>
      <c r="E175" s="204" t="s">
        <v>582</v>
      </c>
      <c r="F175" s="205" t="s">
        <v>583</v>
      </c>
      <c r="G175" s="206" t="s">
        <v>156</v>
      </c>
      <c r="H175" s="207">
        <v>8.5410000000000004</v>
      </c>
      <c r="I175" s="208"/>
      <c r="J175" s="209">
        <f>ROUND(I175*H175,2)</f>
        <v>0</v>
      </c>
      <c r="K175" s="205" t="s">
        <v>202</v>
      </c>
      <c r="L175" s="40"/>
      <c r="M175" s="210" t="s">
        <v>1</v>
      </c>
      <c r="N175" s="211" t="s">
        <v>41</v>
      </c>
      <c r="O175" s="76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14" t="s">
        <v>125</v>
      </c>
      <c r="AT175" s="14" t="s">
        <v>120</v>
      </c>
      <c r="AU175" s="14" t="s">
        <v>80</v>
      </c>
      <c r="AY175" s="14" t="s">
        <v>118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78</v>
      </c>
      <c r="BK175" s="214">
        <f>ROUND(I175*H175,2)</f>
        <v>0</v>
      </c>
      <c r="BL175" s="14" t="s">
        <v>125</v>
      </c>
      <c r="BM175" s="14" t="s">
        <v>584</v>
      </c>
    </row>
    <row r="176" s="1" customFormat="1">
      <c r="B176" s="35"/>
      <c r="C176" s="36"/>
      <c r="D176" s="215" t="s">
        <v>127</v>
      </c>
      <c r="E176" s="36"/>
      <c r="F176" s="216" t="s">
        <v>583</v>
      </c>
      <c r="G176" s="36"/>
      <c r="H176" s="36"/>
      <c r="I176" s="128"/>
      <c r="J176" s="36"/>
      <c r="K176" s="36"/>
      <c r="L176" s="40"/>
      <c r="M176" s="217"/>
      <c r="N176" s="76"/>
      <c r="O176" s="76"/>
      <c r="P176" s="76"/>
      <c r="Q176" s="76"/>
      <c r="R176" s="76"/>
      <c r="S176" s="76"/>
      <c r="T176" s="77"/>
      <c r="AT176" s="14" t="s">
        <v>127</v>
      </c>
      <c r="AU176" s="14" t="s">
        <v>80</v>
      </c>
    </row>
    <row r="177" s="11" customFormat="1">
      <c r="B177" s="218"/>
      <c r="C177" s="219"/>
      <c r="D177" s="215" t="s">
        <v>129</v>
      </c>
      <c r="E177" s="220" t="s">
        <v>1</v>
      </c>
      <c r="F177" s="221" t="s">
        <v>585</v>
      </c>
      <c r="G177" s="219"/>
      <c r="H177" s="222">
        <v>2.2610000000000001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129</v>
      </c>
      <c r="AU177" s="228" t="s">
        <v>80</v>
      </c>
      <c r="AV177" s="11" t="s">
        <v>80</v>
      </c>
      <c r="AW177" s="11" t="s">
        <v>32</v>
      </c>
      <c r="AX177" s="11" t="s">
        <v>70</v>
      </c>
      <c r="AY177" s="228" t="s">
        <v>118</v>
      </c>
    </row>
    <row r="178" s="11" customFormat="1">
      <c r="B178" s="218"/>
      <c r="C178" s="219"/>
      <c r="D178" s="215" t="s">
        <v>129</v>
      </c>
      <c r="E178" s="220" t="s">
        <v>1</v>
      </c>
      <c r="F178" s="221" t="s">
        <v>586</v>
      </c>
      <c r="G178" s="219"/>
      <c r="H178" s="222">
        <v>6.2800000000000002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129</v>
      </c>
      <c r="AU178" s="228" t="s">
        <v>80</v>
      </c>
      <c r="AV178" s="11" t="s">
        <v>80</v>
      </c>
      <c r="AW178" s="11" t="s">
        <v>32</v>
      </c>
      <c r="AX178" s="11" t="s">
        <v>70</v>
      </c>
      <c r="AY178" s="228" t="s">
        <v>118</v>
      </c>
    </row>
    <row r="179" s="12" customFormat="1">
      <c r="B179" s="242"/>
      <c r="C179" s="243"/>
      <c r="D179" s="215" t="s">
        <v>129</v>
      </c>
      <c r="E179" s="244" t="s">
        <v>1</v>
      </c>
      <c r="F179" s="245" t="s">
        <v>473</v>
      </c>
      <c r="G179" s="243"/>
      <c r="H179" s="246">
        <v>8.5410000000000004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129</v>
      </c>
      <c r="AU179" s="252" t="s">
        <v>80</v>
      </c>
      <c r="AV179" s="12" t="s">
        <v>125</v>
      </c>
      <c r="AW179" s="12" t="s">
        <v>32</v>
      </c>
      <c r="AX179" s="12" t="s">
        <v>78</v>
      </c>
      <c r="AY179" s="252" t="s">
        <v>118</v>
      </c>
    </row>
    <row r="180" s="1" customFormat="1" ht="16.5" customHeight="1">
      <c r="B180" s="35"/>
      <c r="C180" s="203" t="s">
        <v>291</v>
      </c>
      <c r="D180" s="203" t="s">
        <v>120</v>
      </c>
      <c r="E180" s="204" t="s">
        <v>587</v>
      </c>
      <c r="F180" s="205" t="s">
        <v>588</v>
      </c>
      <c r="G180" s="206" t="s">
        <v>156</v>
      </c>
      <c r="H180" s="207">
        <v>20.420000000000002</v>
      </c>
      <c r="I180" s="208"/>
      <c r="J180" s="209">
        <f>ROUND(I180*H180,2)</f>
        <v>0</v>
      </c>
      <c r="K180" s="205" t="s">
        <v>124</v>
      </c>
      <c r="L180" s="40"/>
      <c r="M180" s="210" t="s">
        <v>1</v>
      </c>
      <c r="N180" s="211" t="s">
        <v>41</v>
      </c>
      <c r="O180" s="76"/>
      <c r="P180" s="212">
        <f>O180*H180</f>
        <v>0</v>
      </c>
      <c r="Q180" s="212">
        <v>2.2050000000000001</v>
      </c>
      <c r="R180" s="212">
        <f>Q180*H180</f>
        <v>45.026100000000007</v>
      </c>
      <c r="S180" s="212">
        <v>0</v>
      </c>
      <c r="T180" s="213">
        <f>S180*H180</f>
        <v>0</v>
      </c>
      <c r="AR180" s="14" t="s">
        <v>125</v>
      </c>
      <c r="AT180" s="14" t="s">
        <v>120</v>
      </c>
      <c r="AU180" s="14" t="s">
        <v>80</v>
      </c>
      <c r="AY180" s="14" t="s">
        <v>118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78</v>
      </c>
      <c r="BK180" s="214">
        <f>ROUND(I180*H180,2)</f>
        <v>0</v>
      </c>
      <c r="BL180" s="14" t="s">
        <v>125</v>
      </c>
      <c r="BM180" s="14" t="s">
        <v>589</v>
      </c>
    </row>
    <row r="181" s="1" customFormat="1">
      <c r="B181" s="35"/>
      <c r="C181" s="36"/>
      <c r="D181" s="215" t="s">
        <v>127</v>
      </c>
      <c r="E181" s="36"/>
      <c r="F181" s="216" t="s">
        <v>590</v>
      </c>
      <c r="G181" s="36"/>
      <c r="H181" s="36"/>
      <c r="I181" s="128"/>
      <c r="J181" s="36"/>
      <c r="K181" s="36"/>
      <c r="L181" s="40"/>
      <c r="M181" s="217"/>
      <c r="N181" s="76"/>
      <c r="O181" s="76"/>
      <c r="P181" s="76"/>
      <c r="Q181" s="76"/>
      <c r="R181" s="76"/>
      <c r="S181" s="76"/>
      <c r="T181" s="77"/>
      <c r="AT181" s="14" t="s">
        <v>127</v>
      </c>
      <c r="AU181" s="14" t="s">
        <v>80</v>
      </c>
    </row>
    <row r="182" s="1" customFormat="1" ht="16.5" customHeight="1">
      <c r="B182" s="35"/>
      <c r="C182" s="203" t="s">
        <v>297</v>
      </c>
      <c r="D182" s="203" t="s">
        <v>120</v>
      </c>
      <c r="E182" s="204" t="s">
        <v>591</v>
      </c>
      <c r="F182" s="205" t="s">
        <v>592</v>
      </c>
      <c r="G182" s="206" t="s">
        <v>156</v>
      </c>
      <c r="H182" s="207">
        <v>20.420000000000002</v>
      </c>
      <c r="I182" s="208"/>
      <c r="J182" s="209">
        <f>ROUND(I182*H182,2)</f>
        <v>0</v>
      </c>
      <c r="K182" s="205" t="s">
        <v>124</v>
      </c>
      <c r="L182" s="40"/>
      <c r="M182" s="210" t="s">
        <v>1</v>
      </c>
      <c r="N182" s="211" t="s">
        <v>41</v>
      </c>
      <c r="O182" s="76"/>
      <c r="P182" s="212">
        <f>O182*H182</f>
        <v>0</v>
      </c>
      <c r="Q182" s="212">
        <v>2.25</v>
      </c>
      <c r="R182" s="212">
        <f>Q182*H182</f>
        <v>45.945000000000007</v>
      </c>
      <c r="S182" s="212">
        <v>0</v>
      </c>
      <c r="T182" s="213">
        <f>S182*H182</f>
        <v>0</v>
      </c>
      <c r="AR182" s="14" t="s">
        <v>125</v>
      </c>
      <c r="AT182" s="14" t="s">
        <v>120</v>
      </c>
      <c r="AU182" s="14" t="s">
        <v>80</v>
      </c>
      <c r="AY182" s="14" t="s">
        <v>118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" t="s">
        <v>78</v>
      </c>
      <c r="BK182" s="214">
        <f>ROUND(I182*H182,2)</f>
        <v>0</v>
      </c>
      <c r="BL182" s="14" t="s">
        <v>125</v>
      </c>
      <c r="BM182" s="14" t="s">
        <v>593</v>
      </c>
    </row>
    <row r="183" s="1" customFormat="1">
      <c r="B183" s="35"/>
      <c r="C183" s="36"/>
      <c r="D183" s="215" t="s">
        <v>127</v>
      </c>
      <c r="E183" s="36"/>
      <c r="F183" s="216" t="s">
        <v>594</v>
      </c>
      <c r="G183" s="36"/>
      <c r="H183" s="36"/>
      <c r="I183" s="128"/>
      <c r="J183" s="36"/>
      <c r="K183" s="36"/>
      <c r="L183" s="40"/>
      <c r="M183" s="217"/>
      <c r="N183" s="76"/>
      <c r="O183" s="76"/>
      <c r="P183" s="76"/>
      <c r="Q183" s="76"/>
      <c r="R183" s="76"/>
      <c r="S183" s="76"/>
      <c r="T183" s="77"/>
      <c r="AT183" s="14" t="s">
        <v>127</v>
      </c>
      <c r="AU183" s="14" t="s">
        <v>80</v>
      </c>
    </row>
    <row r="184" s="10" customFormat="1" ht="22.8" customHeight="1">
      <c r="B184" s="187"/>
      <c r="C184" s="188"/>
      <c r="D184" s="189" t="s">
        <v>69</v>
      </c>
      <c r="E184" s="201" t="s">
        <v>148</v>
      </c>
      <c r="F184" s="201" t="s">
        <v>595</v>
      </c>
      <c r="G184" s="188"/>
      <c r="H184" s="188"/>
      <c r="I184" s="191"/>
      <c r="J184" s="202">
        <f>BK184</f>
        <v>0</v>
      </c>
      <c r="K184" s="188"/>
      <c r="L184" s="193"/>
      <c r="M184" s="194"/>
      <c r="N184" s="195"/>
      <c r="O184" s="195"/>
      <c r="P184" s="196">
        <f>SUM(P185:P203)</f>
        <v>0</v>
      </c>
      <c r="Q184" s="195"/>
      <c r="R184" s="196">
        <f>SUM(R185:R203)</f>
        <v>4.5853110000000008</v>
      </c>
      <c r="S184" s="195"/>
      <c r="T184" s="197">
        <f>SUM(T185:T203)</f>
        <v>0</v>
      </c>
      <c r="AR184" s="198" t="s">
        <v>78</v>
      </c>
      <c r="AT184" s="199" t="s">
        <v>69</v>
      </c>
      <c r="AU184" s="199" t="s">
        <v>78</v>
      </c>
      <c r="AY184" s="198" t="s">
        <v>118</v>
      </c>
      <c r="BK184" s="200">
        <f>SUM(BK185:BK203)</f>
        <v>0</v>
      </c>
    </row>
    <row r="185" s="1" customFormat="1" ht="16.5" customHeight="1">
      <c r="B185" s="35"/>
      <c r="C185" s="203" t="s">
        <v>301</v>
      </c>
      <c r="D185" s="203" t="s">
        <v>120</v>
      </c>
      <c r="E185" s="204" t="s">
        <v>596</v>
      </c>
      <c r="F185" s="205" t="s">
        <v>597</v>
      </c>
      <c r="G185" s="206" t="s">
        <v>123</v>
      </c>
      <c r="H185" s="207">
        <v>40.840000000000003</v>
      </c>
      <c r="I185" s="208"/>
      <c r="J185" s="209">
        <f>ROUND(I185*H185,2)</f>
        <v>0</v>
      </c>
      <c r="K185" s="205" t="s">
        <v>124</v>
      </c>
      <c r="L185" s="40"/>
      <c r="M185" s="210" t="s">
        <v>1</v>
      </c>
      <c r="N185" s="211" t="s">
        <v>41</v>
      </c>
      <c r="O185" s="76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AR185" s="14" t="s">
        <v>125</v>
      </c>
      <c r="AT185" s="14" t="s">
        <v>120</v>
      </c>
      <c r="AU185" s="14" t="s">
        <v>80</v>
      </c>
      <c r="AY185" s="14" t="s">
        <v>118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4" t="s">
        <v>78</v>
      </c>
      <c r="BK185" s="214">
        <f>ROUND(I185*H185,2)</f>
        <v>0</v>
      </c>
      <c r="BL185" s="14" t="s">
        <v>125</v>
      </c>
      <c r="BM185" s="14" t="s">
        <v>598</v>
      </c>
    </row>
    <row r="186" s="1" customFormat="1">
      <c r="B186" s="35"/>
      <c r="C186" s="36"/>
      <c r="D186" s="215" t="s">
        <v>127</v>
      </c>
      <c r="E186" s="36"/>
      <c r="F186" s="216" t="s">
        <v>599</v>
      </c>
      <c r="G186" s="36"/>
      <c r="H186" s="36"/>
      <c r="I186" s="128"/>
      <c r="J186" s="36"/>
      <c r="K186" s="36"/>
      <c r="L186" s="40"/>
      <c r="M186" s="217"/>
      <c r="N186" s="76"/>
      <c r="O186" s="76"/>
      <c r="P186" s="76"/>
      <c r="Q186" s="76"/>
      <c r="R186" s="76"/>
      <c r="S186" s="76"/>
      <c r="T186" s="77"/>
      <c r="AT186" s="14" t="s">
        <v>127</v>
      </c>
      <c r="AU186" s="14" t="s">
        <v>80</v>
      </c>
    </row>
    <row r="187" s="11" customFormat="1">
      <c r="B187" s="218"/>
      <c r="C187" s="219"/>
      <c r="D187" s="215" t="s">
        <v>129</v>
      </c>
      <c r="E187" s="220" t="s">
        <v>1</v>
      </c>
      <c r="F187" s="221" t="s">
        <v>600</v>
      </c>
      <c r="G187" s="219"/>
      <c r="H187" s="222">
        <v>40.840000000000003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129</v>
      </c>
      <c r="AU187" s="228" t="s">
        <v>80</v>
      </c>
      <c r="AV187" s="11" t="s">
        <v>80</v>
      </c>
      <c r="AW187" s="11" t="s">
        <v>32</v>
      </c>
      <c r="AX187" s="11" t="s">
        <v>78</v>
      </c>
      <c r="AY187" s="228" t="s">
        <v>118</v>
      </c>
    </row>
    <row r="188" s="1" customFormat="1" ht="16.5" customHeight="1">
      <c r="B188" s="35"/>
      <c r="C188" s="203" t="s">
        <v>305</v>
      </c>
      <c r="D188" s="203" t="s">
        <v>120</v>
      </c>
      <c r="E188" s="204" t="s">
        <v>601</v>
      </c>
      <c r="F188" s="205" t="s">
        <v>602</v>
      </c>
      <c r="G188" s="206" t="s">
        <v>123</v>
      </c>
      <c r="H188" s="207">
        <v>42.079999999999998</v>
      </c>
      <c r="I188" s="208"/>
      <c r="J188" s="209">
        <f>ROUND(I188*H188,2)</f>
        <v>0</v>
      </c>
      <c r="K188" s="205" t="s">
        <v>124</v>
      </c>
      <c r="L188" s="40"/>
      <c r="M188" s="210" t="s">
        <v>1</v>
      </c>
      <c r="N188" s="211" t="s">
        <v>41</v>
      </c>
      <c r="O188" s="76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AR188" s="14" t="s">
        <v>125</v>
      </c>
      <c r="AT188" s="14" t="s">
        <v>120</v>
      </c>
      <c r="AU188" s="14" t="s">
        <v>80</v>
      </c>
      <c r="AY188" s="14" t="s">
        <v>118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4" t="s">
        <v>78</v>
      </c>
      <c r="BK188" s="214">
        <f>ROUND(I188*H188,2)</f>
        <v>0</v>
      </c>
      <c r="BL188" s="14" t="s">
        <v>125</v>
      </c>
      <c r="BM188" s="14" t="s">
        <v>603</v>
      </c>
    </row>
    <row r="189" s="1" customFormat="1">
      <c r="B189" s="35"/>
      <c r="C189" s="36"/>
      <c r="D189" s="215" t="s">
        <v>127</v>
      </c>
      <c r="E189" s="36"/>
      <c r="F189" s="216" t="s">
        <v>604</v>
      </c>
      <c r="G189" s="36"/>
      <c r="H189" s="36"/>
      <c r="I189" s="128"/>
      <c r="J189" s="36"/>
      <c r="K189" s="36"/>
      <c r="L189" s="40"/>
      <c r="M189" s="217"/>
      <c r="N189" s="76"/>
      <c r="O189" s="76"/>
      <c r="P189" s="76"/>
      <c r="Q189" s="76"/>
      <c r="R189" s="76"/>
      <c r="S189" s="76"/>
      <c r="T189" s="77"/>
      <c r="AT189" s="14" t="s">
        <v>127</v>
      </c>
      <c r="AU189" s="14" t="s">
        <v>80</v>
      </c>
    </row>
    <row r="190" s="11" customFormat="1">
      <c r="B190" s="218"/>
      <c r="C190" s="219"/>
      <c r="D190" s="215" t="s">
        <v>129</v>
      </c>
      <c r="E190" s="220" t="s">
        <v>1</v>
      </c>
      <c r="F190" s="221" t="s">
        <v>605</v>
      </c>
      <c r="G190" s="219"/>
      <c r="H190" s="222">
        <v>42.079999999999998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129</v>
      </c>
      <c r="AU190" s="228" t="s">
        <v>80</v>
      </c>
      <c r="AV190" s="11" t="s">
        <v>80</v>
      </c>
      <c r="AW190" s="11" t="s">
        <v>32</v>
      </c>
      <c r="AX190" s="11" t="s">
        <v>78</v>
      </c>
      <c r="AY190" s="228" t="s">
        <v>118</v>
      </c>
    </row>
    <row r="191" s="1" customFormat="1" ht="16.5" customHeight="1">
      <c r="B191" s="35"/>
      <c r="C191" s="203" t="s">
        <v>309</v>
      </c>
      <c r="D191" s="203" t="s">
        <v>120</v>
      </c>
      <c r="E191" s="204" t="s">
        <v>606</v>
      </c>
      <c r="F191" s="205" t="s">
        <v>607</v>
      </c>
      <c r="G191" s="206" t="s">
        <v>123</v>
      </c>
      <c r="H191" s="207">
        <v>21.039999999999999</v>
      </c>
      <c r="I191" s="208"/>
      <c r="J191" s="209">
        <f>ROUND(I191*H191,2)</f>
        <v>0</v>
      </c>
      <c r="K191" s="205" t="s">
        <v>162</v>
      </c>
      <c r="L191" s="40"/>
      <c r="M191" s="210" t="s">
        <v>1</v>
      </c>
      <c r="N191" s="211" t="s">
        <v>41</v>
      </c>
      <c r="O191" s="76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AR191" s="14" t="s">
        <v>125</v>
      </c>
      <c r="AT191" s="14" t="s">
        <v>120</v>
      </c>
      <c r="AU191" s="14" t="s">
        <v>80</v>
      </c>
      <c r="AY191" s="14" t="s">
        <v>118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4" t="s">
        <v>78</v>
      </c>
      <c r="BK191" s="214">
        <f>ROUND(I191*H191,2)</f>
        <v>0</v>
      </c>
      <c r="BL191" s="14" t="s">
        <v>125</v>
      </c>
      <c r="BM191" s="14" t="s">
        <v>608</v>
      </c>
    </row>
    <row r="192" s="1" customFormat="1">
      <c r="B192" s="35"/>
      <c r="C192" s="36"/>
      <c r="D192" s="215" t="s">
        <v>127</v>
      </c>
      <c r="E192" s="36"/>
      <c r="F192" s="216" t="s">
        <v>609</v>
      </c>
      <c r="G192" s="36"/>
      <c r="H192" s="36"/>
      <c r="I192" s="128"/>
      <c r="J192" s="36"/>
      <c r="K192" s="36"/>
      <c r="L192" s="40"/>
      <c r="M192" s="217"/>
      <c r="N192" s="76"/>
      <c r="O192" s="76"/>
      <c r="P192" s="76"/>
      <c r="Q192" s="76"/>
      <c r="R192" s="76"/>
      <c r="S192" s="76"/>
      <c r="T192" s="77"/>
      <c r="AT192" s="14" t="s">
        <v>127</v>
      </c>
      <c r="AU192" s="14" t="s">
        <v>80</v>
      </c>
    </row>
    <row r="193" s="1" customFormat="1" ht="16.5" customHeight="1">
      <c r="B193" s="35"/>
      <c r="C193" s="203" t="s">
        <v>313</v>
      </c>
      <c r="D193" s="203" t="s">
        <v>120</v>
      </c>
      <c r="E193" s="204" t="s">
        <v>610</v>
      </c>
      <c r="F193" s="205" t="s">
        <v>611</v>
      </c>
      <c r="G193" s="206" t="s">
        <v>123</v>
      </c>
      <c r="H193" s="207">
        <v>21.039999999999999</v>
      </c>
      <c r="I193" s="208"/>
      <c r="J193" s="209">
        <f>ROUND(I193*H193,2)</f>
        <v>0</v>
      </c>
      <c r="K193" s="205" t="s">
        <v>124</v>
      </c>
      <c r="L193" s="40"/>
      <c r="M193" s="210" t="s">
        <v>1</v>
      </c>
      <c r="N193" s="211" t="s">
        <v>41</v>
      </c>
      <c r="O193" s="76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AR193" s="14" t="s">
        <v>125</v>
      </c>
      <c r="AT193" s="14" t="s">
        <v>120</v>
      </c>
      <c r="AU193" s="14" t="s">
        <v>80</v>
      </c>
      <c r="AY193" s="14" t="s">
        <v>118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4" t="s">
        <v>78</v>
      </c>
      <c r="BK193" s="214">
        <f>ROUND(I193*H193,2)</f>
        <v>0</v>
      </c>
      <c r="BL193" s="14" t="s">
        <v>125</v>
      </c>
      <c r="BM193" s="14" t="s">
        <v>612</v>
      </c>
    </row>
    <row r="194" s="1" customFormat="1">
      <c r="B194" s="35"/>
      <c r="C194" s="36"/>
      <c r="D194" s="215" t="s">
        <v>127</v>
      </c>
      <c r="E194" s="36"/>
      <c r="F194" s="216" t="s">
        <v>613</v>
      </c>
      <c r="G194" s="36"/>
      <c r="H194" s="36"/>
      <c r="I194" s="128"/>
      <c r="J194" s="36"/>
      <c r="K194" s="36"/>
      <c r="L194" s="40"/>
      <c r="M194" s="217"/>
      <c r="N194" s="76"/>
      <c r="O194" s="76"/>
      <c r="P194" s="76"/>
      <c r="Q194" s="76"/>
      <c r="R194" s="76"/>
      <c r="S194" s="76"/>
      <c r="T194" s="77"/>
      <c r="AT194" s="14" t="s">
        <v>127</v>
      </c>
      <c r="AU194" s="14" t="s">
        <v>80</v>
      </c>
    </row>
    <row r="195" s="1" customFormat="1" ht="16.5" customHeight="1">
      <c r="B195" s="35"/>
      <c r="C195" s="203" t="s">
        <v>317</v>
      </c>
      <c r="D195" s="203" t="s">
        <v>120</v>
      </c>
      <c r="E195" s="204" t="s">
        <v>614</v>
      </c>
      <c r="F195" s="205" t="s">
        <v>615</v>
      </c>
      <c r="G195" s="206" t="s">
        <v>123</v>
      </c>
      <c r="H195" s="207">
        <v>21.039999999999999</v>
      </c>
      <c r="I195" s="208"/>
      <c r="J195" s="209">
        <f>ROUND(I195*H195,2)</f>
        <v>0</v>
      </c>
      <c r="K195" s="205" t="s">
        <v>124</v>
      </c>
      <c r="L195" s="40"/>
      <c r="M195" s="210" t="s">
        <v>1</v>
      </c>
      <c r="N195" s="211" t="s">
        <v>41</v>
      </c>
      <c r="O195" s="76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AR195" s="14" t="s">
        <v>125</v>
      </c>
      <c r="AT195" s="14" t="s">
        <v>120</v>
      </c>
      <c r="AU195" s="14" t="s">
        <v>80</v>
      </c>
      <c r="AY195" s="14" t="s">
        <v>118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4" t="s">
        <v>78</v>
      </c>
      <c r="BK195" s="214">
        <f>ROUND(I195*H195,2)</f>
        <v>0</v>
      </c>
      <c r="BL195" s="14" t="s">
        <v>125</v>
      </c>
      <c r="BM195" s="14" t="s">
        <v>616</v>
      </c>
    </row>
    <row r="196" s="1" customFormat="1">
      <c r="B196" s="35"/>
      <c r="C196" s="36"/>
      <c r="D196" s="215" t="s">
        <v>127</v>
      </c>
      <c r="E196" s="36"/>
      <c r="F196" s="216" t="s">
        <v>617</v>
      </c>
      <c r="G196" s="36"/>
      <c r="H196" s="36"/>
      <c r="I196" s="128"/>
      <c r="J196" s="36"/>
      <c r="K196" s="36"/>
      <c r="L196" s="40"/>
      <c r="M196" s="217"/>
      <c r="N196" s="76"/>
      <c r="O196" s="76"/>
      <c r="P196" s="76"/>
      <c r="Q196" s="76"/>
      <c r="R196" s="76"/>
      <c r="S196" s="76"/>
      <c r="T196" s="77"/>
      <c r="AT196" s="14" t="s">
        <v>127</v>
      </c>
      <c r="AU196" s="14" t="s">
        <v>80</v>
      </c>
    </row>
    <row r="197" s="1" customFormat="1" ht="16.5" customHeight="1">
      <c r="B197" s="35"/>
      <c r="C197" s="203" t="s">
        <v>322</v>
      </c>
      <c r="D197" s="203" t="s">
        <v>120</v>
      </c>
      <c r="E197" s="204" t="s">
        <v>618</v>
      </c>
      <c r="F197" s="205" t="s">
        <v>619</v>
      </c>
      <c r="G197" s="206" t="s">
        <v>123</v>
      </c>
      <c r="H197" s="207">
        <v>20.420000000000002</v>
      </c>
      <c r="I197" s="208"/>
      <c r="J197" s="209">
        <f>ROUND(I197*H197,2)</f>
        <v>0</v>
      </c>
      <c r="K197" s="205" t="s">
        <v>162</v>
      </c>
      <c r="L197" s="40"/>
      <c r="M197" s="210" t="s">
        <v>1</v>
      </c>
      <c r="N197" s="211" t="s">
        <v>41</v>
      </c>
      <c r="O197" s="76"/>
      <c r="P197" s="212">
        <f>O197*H197</f>
        <v>0</v>
      </c>
      <c r="Q197" s="212">
        <v>0.084250000000000005</v>
      </c>
      <c r="R197" s="212">
        <f>Q197*H197</f>
        <v>1.7203850000000003</v>
      </c>
      <c r="S197" s="212">
        <v>0</v>
      </c>
      <c r="T197" s="213">
        <f>S197*H197</f>
        <v>0</v>
      </c>
      <c r="AR197" s="14" t="s">
        <v>125</v>
      </c>
      <c r="AT197" s="14" t="s">
        <v>120</v>
      </c>
      <c r="AU197" s="14" t="s">
        <v>80</v>
      </c>
      <c r="AY197" s="14" t="s">
        <v>118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4" t="s">
        <v>78</v>
      </c>
      <c r="BK197" s="214">
        <f>ROUND(I197*H197,2)</f>
        <v>0</v>
      </c>
      <c r="BL197" s="14" t="s">
        <v>125</v>
      </c>
      <c r="BM197" s="14" t="s">
        <v>620</v>
      </c>
    </row>
    <row r="198" s="1" customFormat="1">
      <c r="B198" s="35"/>
      <c r="C198" s="36"/>
      <c r="D198" s="215" t="s">
        <v>127</v>
      </c>
      <c r="E198" s="36"/>
      <c r="F198" s="216" t="s">
        <v>621</v>
      </c>
      <c r="G198" s="36"/>
      <c r="H198" s="36"/>
      <c r="I198" s="128"/>
      <c r="J198" s="36"/>
      <c r="K198" s="36"/>
      <c r="L198" s="40"/>
      <c r="M198" s="217"/>
      <c r="N198" s="76"/>
      <c r="O198" s="76"/>
      <c r="P198" s="76"/>
      <c r="Q198" s="76"/>
      <c r="R198" s="76"/>
      <c r="S198" s="76"/>
      <c r="T198" s="77"/>
      <c r="AT198" s="14" t="s">
        <v>127</v>
      </c>
      <c r="AU198" s="14" t="s">
        <v>80</v>
      </c>
    </row>
    <row r="199" s="1" customFormat="1" ht="16.5" customHeight="1">
      <c r="B199" s="35"/>
      <c r="C199" s="229" t="s">
        <v>327</v>
      </c>
      <c r="D199" s="229" t="s">
        <v>234</v>
      </c>
      <c r="E199" s="230" t="s">
        <v>622</v>
      </c>
      <c r="F199" s="231" t="s">
        <v>623</v>
      </c>
      <c r="G199" s="232" t="s">
        <v>123</v>
      </c>
      <c r="H199" s="233">
        <v>20.420000000000002</v>
      </c>
      <c r="I199" s="234"/>
      <c r="J199" s="235">
        <f>ROUND(I199*H199,2)</f>
        <v>0</v>
      </c>
      <c r="K199" s="231" t="s">
        <v>162</v>
      </c>
      <c r="L199" s="236"/>
      <c r="M199" s="237" t="s">
        <v>1</v>
      </c>
      <c r="N199" s="238" t="s">
        <v>41</v>
      </c>
      <c r="O199" s="76"/>
      <c r="P199" s="212">
        <f>O199*H199</f>
        <v>0</v>
      </c>
      <c r="Q199" s="212">
        <v>0.14000000000000001</v>
      </c>
      <c r="R199" s="212">
        <f>Q199*H199</f>
        <v>2.8588000000000005</v>
      </c>
      <c r="S199" s="212">
        <v>0</v>
      </c>
      <c r="T199" s="213">
        <f>S199*H199</f>
        <v>0</v>
      </c>
      <c r="AR199" s="14" t="s">
        <v>166</v>
      </c>
      <c r="AT199" s="14" t="s">
        <v>234</v>
      </c>
      <c r="AU199" s="14" t="s">
        <v>80</v>
      </c>
      <c r="AY199" s="14" t="s">
        <v>118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78</v>
      </c>
      <c r="BK199" s="214">
        <f>ROUND(I199*H199,2)</f>
        <v>0</v>
      </c>
      <c r="BL199" s="14" t="s">
        <v>125</v>
      </c>
      <c r="BM199" s="14" t="s">
        <v>624</v>
      </c>
    </row>
    <row r="200" s="1" customFormat="1">
      <c r="B200" s="35"/>
      <c r="C200" s="36"/>
      <c r="D200" s="215" t="s">
        <v>127</v>
      </c>
      <c r="E200" s="36"/>
      <c r="F200" s="216" t="s">
        <v>625</v>
      </c>
      <c r="G200" s="36"/>
      <c r="H200" s="36"/>
      <c r="I200" s="128"/>
      <c r="J200" s="36"/>
      <c r="K200" s="36"/>
      <c r="L200" s="40"/>
      <c r="M200" s="217"/>
      <c r="N200" s="76"/>
      <c r="O200" s="76"/>
      <c r="P200" s="76"/>
      <c r="Q200" s="76"/>
      <c r="R200" s="76"/>
      <c r="S200" s="76"/>
      <c r="T200" s="77"/>
      <c r="AT200" s="14" t="s">
        <v>127</v>
      </c>
      <c r="AU200" s="14" t="s">
        <v>80</v>
      </c>
    </row>
    <row r="201" s="1" customFormat="1">
      <c r="B201" s="35"/>
      <c r="C201" s="36"/>
      <c r="D201" s="215" t="s">
        <v>490</v>
      </c>
      <c r="E201" s="36"/>
      <c r="F201" s="253" t="s">
        <v>626</v>
      </c>
      <c r="G201" s="36"/>
      <c r="H201" s="36"/>
      <c r="I201" s="128"/>
      <c r="J201" s="36"/>
      <c r="K201" s="36"/>
      <c r="L201" s="40"/>
      <c r="M201" s="217"/>
      <c r="N201" s="76"/>
      <c r="O201" s="76"/>
      <c r="P201" s="76"/>
      <c r="Q201" s="76"/>
      <c r="R201" s="76"/>
      <c r="S201" s="76"/>
      <c r="T201" s="77"/>
      <c r="AT201" s="14" t="s">
        <v>490</v>
      </c>
      <c r="AU201" s="14" t="s">
        <v>80</v>
      </c>
    </row>
    <row r="202" s="1" customFormat="1" ht="16.5" customHeight="1">
      <c r="B202" s="35"/>
      <c r="C202" s="229" t="s">
        <v>332</v>
      </c>
      <c r="D202" s="229" t="s">
        <v>234</v>
      </c>
      <c r="E202" s="230" t="s">
        <v>627</v>
      </c>
      <c r="F202" s="231" t="s">
        <v>628</v>
      </c>
      <c r="G202" s="232" t="s">
        <v>123</v>
      </c>
      <c r="H202" s="233">
        <v>20.420000000000002</v>
      </c>
      <c r="I202" s="234"/>
      <c r="J202" s="235">
        <f>ROUND(I202*H202,2)</f>
        <v>0</v>
      </c>
      <c r="K202" s="231" t="s">
        <v>124</v>
      </c>
      <c r="L202" s="236"/>
      <c r="M202" s="237" t="s">
        <v>1</v>
      </c>
      <c r="N202" s="238" t="s">
        <v>41</v>
      </c>
      <c r="O202" s="76"/>
      <c r="P202" s="212">
        <f>O202*H202</f>
        <v>0</v>
      </c>
      <c r="Q202" s="212">
        <v>0.00029999999999999997</v>
      </c>
      <c r="R202" s="212">
        <f>Q202*H202</f>
        <v>0.0061260000000000004</v>
      </c>
      <c r="S202" s="212">
        <v>0</v>
      </c>
      <c r="T202" s="213">
        <f>S202*H202</f>
        <v>0</v>
      </c>
      <c r="AR202" s="14" t="s">
        <v>166</v>
      </c>
      <c r="AT202" s="14" t="s">
        <v>234</v>
      </c>
      <c r="AU202" s="14" t="s">
        <v>80</v>
      </c>
      <c r="AY202" s="14" t="s">
        <v>118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78</v>
      </c>
      <c r="BK202" s="214">
        <f>ROUND(I202*H202,2)</f>
        <v>0</v>
      </c>
      <c r="BL202" s="14" t="s">
        <v>125</v>
      </c>
      <c r="BM202" s="14" t="s">
        <v>629</v>
      </c>
    </row>
    <row r="203" s="1" customFormat="1">
      <c r="B203" s="35"/>
      <c r="C203" s="36"/>
      <c r="D203" s="215" t="s">
        <v>127</v>
      </c>
      <c r="E203" s="36"/>
      <c r="F203" s="216" t="s">
        <v>630</v>
      </c>
      <c r="G203" s="36"/>
      <c r="H203" s="36"/>
      <c r="I203" s="128"/>
      <c r="J203" s="36"/>
      <c r="K203" s="36"/>
      <c r="L203" s="40"/>
      <c r="M203" s="217"/>
      <c r="N203" s="76"/>
      <c r="O203" s="76"/>
      <c r="P203" s="76"/>
      <c r="Q203" s="76"/>
      <c r="R203" s="76"/>
      <c r="S203" s="76"/>
      <c r="T203" s="77"/>
      <c r="AT203" s="14" t="s">
        <v>127</v>
      </c>
      <c r="AU203" s="14" t="s">
        <v>80</v>
      </c>
    </row>
    <row r="204" s="10" customFormat="1" ht="22.8" customHeight="1">
      <c r="B204" s="187"/>
      <c r="C204" s="188"/>
      <c r="D204" s="189" t="s">
        <v>69</v>
      </c>
      <c r="E204" s="201" t="s">
        <v>166</v>
      </c>
      <c r="F204" s="201" t="s">
        <v>265</v>
      </c>
      <c r="G204" s="188"/>
      <c r="H204" s="188"/>
      <c r="I204" s="191"/>
      <c r="J204" s="202">
        <f>BK204</f>
        <v>0</v>
      </c>
      <c r="K204" s="188"/>
      <c r="L204" s="193"/>
      <c r="M204" s="194"/>
      <c r="N204" s="195"/>
      <c r="O204" s="195"/>
      <c r="P204" s="196">
        <f>SUM(P205:P218)</f>
        <v>0</v>
      </c>
      <c r="Q204" s="195"/>
      <c r="R204" s="196">
        <f>SUM(R205:R218)</f>
        <v>0.029499999999999995</v>
      </c>
      <c r="S204" s="195"/>
      <c r="T204" s="197">
        <f>SUM(T205:T218)</f>
        <v>0</v>
      </c>
      <c r="AR204" s="198" t="s">
        <v>78</v>
      </c>
      <c r="AT204" s="199" t="s">
        <v>69</v>
      </c>
      <c r="AU204" s="199" t="s">
        <v>78</v>
      </c>
      <c r="AY204" s="198" t="s">
        <v>118</v>
      </c>
      <c r="BK204" s="200">
        <f>SUM(BK205:BK218)</f>
        <v>0</v>
      </c>
    </row>
    <row r="205" s="1" customFormat="1" ht="16.5" customHeight="1">
      <c r="B205" s="35"/>
      <c r="C205" s="203" t="s">
        <v>336</v>
      </c>
      <c r="D205" s="203" t="s">
        <v>120</v>
      </c>
      <c r="E205" s="204" t="s">
        <v>631</v>
      </c>
      <c r="F205" s="205" t="s">
        <v>632</v>
      </c>
      <c r="G205" s="206" t="s">
        <v>145</v>
      </c>
      <c r="H205" s="207">
        <v>6</v>
      </c>
      <c r="I205" s="208"/>
      <c r="J205" s="209">
        <f>ROUND(I205*H205,2)</f>
        <v>0</v>
      </c>
      <c r="K205" s="205" t="s">
        <v>124</v>
      </c>
      <c r="L205" s="40"/>
      <c r="M205" s="210" t="s">
        <v>1</v>
      </c>
      <c r="N205" s="211" t="s">
        <v>41</v>
      </c>
      <c r="O205" s="76"/>
      <c r="P205" s="212">
        <f>O205*H205</f>
        <v>0</v>
      </c>
      <c r="Q205" s="212">
        <v>1.0000000000000001E-05</v>
      </c>
      <c r="R205" s="212">
        <f>Q205*H205</f>
        <v>6.0000000000000008E-05</v>
      </c>
      <c r="S205" s="212">
        <v>0</v>
      </c>
      <c r="T205" s="213">
        <f>S205*H205</f>
        <v>0</v>
      </c>
      <c r="AR205" s="14" t="s">
        <v>125</v>
      </c>
      <c r="AT205" s="14" t="s">
        <v>120</v>
      </c>
      <c r="AU205" s="14" t="s">
        <v>80</v>
      </c>
      <c r="AY205" s="14" t="s">
        <v>118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78</v>
      </c>
      <c r="BK205" s="214">
        <f>ROUND(I205*H205,2)</f>
        <v>0</v>
      </c>
      <c r="BL205" s="14" t="s">
        <v>125</v>
      </c>
      <c r="BM205" s="14" t="s">
        <v>633</v>
      </c>
    </row>
    <row r="206" s="1" customFormat="1">
      <c r="B206" s="35"/>
      <c r="C206" s="36"/>
      <c r="D206" s="215" t="s">
        <v>127</v>
      </c>
      <c r="E206" s="36"/>
      <c r="F206" s="216" t="s">
        <v>634</v>
      </c>
      <c r="G206" s="36"/>
      <c r="H206" s="36"/>
      <c r="I206" s="128"/>
      <c r="J206" s="36"/>
      <c r="K206" s="36"/>
      <c r="L206" s="40"/>
      <c r="M206" s="217"/>
      <c r="N206" s="76"/>
      <c r="O206" s="76"/>
      <c r="P206" s="76"/>
      <c r="Q206" s="76"/>
      <c r="R206" s="76"/>
      <c r="S206" s="76"/>
      <c r="T206" s="77"/>
      <c r="AT206" s="14" t="s">
        <v>127</v>
      </c>
      <c r="AU206" s="14" t="s">
        <v>80</v>
      </c>
    </row>
    <row r="207" s="1" customFormat="1" ht="16.5" customHeight="1">
      <c r="B207" s="35"/>
      <c r="C207" s="229" t="s">
        <v>341</v>
      </c>
      <c r="D207" s="229" t="s">
        <v>234</v>
      </c>
      <c r="E207" s="230" t="s">
        <v>635</v>
      </c>
      <c r="F207" s="231" t="s">
        <v>636</v>
      </c>
      <c r="G207" s="232" t="s">
        <v>145</v>
      </c>
      <c r="H207" s="233">
        <v>6</v>
      </c>
      <c r="I207" s="234"/>
      <c r="J207" s="235">
        <f>ROUND(I207*H207,2)</f>
        <v>0</v>
      </c>
      <c r="K207" s="231" t="s">
        <v>124</v>
      </c>
      <c r="L207" s="236"/>
      <c r="M207" s="237" t="s">
        <v>1</v>
      </c>
      <c r="N207" s="238" t="s">
        <v>41</v>
      </c>
      <c r="O207" s="76"/>
      <c r="P207" s="212">
        <f>O207*H207</f>
        <v>0</v>
      </c>
      <c r="Q207" s="212">
        <v>0.0016999999999999999</v>
      </c>
      <c r="R207" s="212">
        <f>Q207*H207</f>
        <v>0.010199999999999999</v>
      </c>
      <c r="S207" s="212">
        <v>0</v>
      </c>
      <c r="T207" s="213">
        <f>S207*H207</f>
        <v>0</v>
      </c>
      <c r="AR207" s="14" t="s">
        <v>166</v>
      </c>
      <c r="AT207" s="14" t="s">
        <v>234</v>
      </c>
      <c r="AU207" s="14" t="s">
        <v>80</v>
      </c>
      <c r="AY207" s="14" t="s">
        <v>118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4" t="s">
        <v>78</v>
      </c>
      <c r="BK207" s="214">
        <f>ROUND(I207*H207,2)</f>
        <v>0</v>
      </c>
      <c r="BL207" s="14" t="s">
        <v>125</v>
      </c>
      <c r="BM207" s="14" t="s">
        <v>637</v>
      </c>
    </row>
    <row r="208" s="1" customFormat="1">
      <c r="B208" s="35"/>
      <c r="C208" s="36"/>
      <c r="D208" s="215" t="s">
        <v>127</v>
      </c>
      <c r="E208" s="36"/>
      <c r="F208" s="216" t="s">
        <v>636</v>
      </c>
      <c r="G208" s="36"/>
      <c r="H208" s="36"/>
      <c r="I208" s="128"/>
      <c r="J208" s="36"/>
      <c r="K208" s="36"/>
      <c r="L208" s="40"/>
      <c r="M208" s="217"/>
      <c r="N208" s="76"/>
      <c r="O208" s="76"/>
      <c r="P208" s="76"/>
      <c r="Q208" s="76"/>
      <c r="R208" s="76"/>
      <c r="S208" s="76"/>
      <c r="T208" s="77"/>
      <c r="AT208" s="14" t="s">
        <v>127</v>
      </c>
      <c r="AU208" s="14" t="s">
        <v>80</v>
      </c>
    </row>
    <row r="209" s="1" customFormat="1" ht="16.5" customHeight="1">
      <c r="B209" s="35"/>
      <c r="C209" s="229" t="s">
        <v>346</v>
      </c>
      <c r="D209" s="229" t="s">
        <v>234</v>
      </c>
      <c r="E209" s="230" t="s">
        <v>638</v>
      </c>
      <c r="F209" s="231" t="s">
        <v>639</v>
      </c>
      <c r="G209" s="232" t="s">
        <v>145</v>
      </c>
      <c r="H209" s="233">
        <v>4</v>
      </c>
      <c r="I209" s="234"/>
      <c r="J209" s="235">
        <f>ROUND(I209*H209,2)</f>
        <v>0</v>
      </c>
      <c r="K209" s="231" t="s">
        <v>124</v>
      </c>
      <c r="L209" s="236"/>
      <c r="M209" s="237" t="s">
        <v>1</v>
      </c>
      <c r="N209" s="238" t="s">
        <v>41</v>
      </c>
      <c r="O209" s="76"/>
      <c r="P209" s="212">
        <f>O209*H209</f>
        <v>0</v>
      </c>
      <c r="Q209" s="212">
        <v>0.0034199999999999999</v>
      </c>
      <c r="R209" s="212">
        <f>Q209*H209</f>
        <v>0.01368</v>
      </c>
      <c r="S209" s="212">
        <v>0</v>
      </c>
      <c r="T209" s="213">
        <f>S209*H209</f>
        <v>0</v>
      </c>
      <c r="AR209" s="14" t="s">
        <v>166</v>
      </c>
      <c r="AT209" s="14" t="s">
        <v>234</v>
      </c>
      <c r="AU209" s="14" t="s">
        <v>80</v>
      </c>
      <c r="AY209" s="14" t="s">
        <v>118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4" t="s">
        <v>78</v>
      </c>
      <c r="BK209" s="214">
        <f>ROUND(I209*H209,2)</f>
        <v>0</v>
      </c>
      <c r="BL209" s="14" t="s">
        <v>125</v>
      </c>
      <c r="BM209" s="14" t="s">
        <v>640</v>
      </c>
    </row>
    <row r="210" s="1" customFormat="1">
      <c r="B210" s="35"/>
      <c r="C210" s="36"/>
      <c r="D210" s="215" t="s">
        <v>127</v>
      </c>
      <c r="E210" s="36"/>
      <c r="F210" s="216" t="s">
        <v>639</v>
      </c>
      <c r="G210" s="36"/>
      <c r="H210" s="36"/>
      <c r="I210" s="128"/>
      <c r="J210" s="36"/>
      <c r="K210" s="36"/>
      <c r="L210" s="40"/>
      <c r="M210" s="217"/>
      <c r="N210" s="76"/>
      <c r="O210" s="76"/>
      <c r="P210" s="76"/>
      <c r="Q210" s="76"/>
      <c r="R210" s="76"/>
      <c r="S210" s="76"/>
      <c r="T210" s="77"/>
      <c r="AT210" s="14" t="s">
        <v>127</v>
      </c>
      <c r="AU210" s="14" t="s">
        <v>80</v>
      </c>
    </row>
    <row r="211" s="1" customFormat="1" ht="16.5" customHeight="1">
      <c r="B211" s="35"/>
      <c r="C211" s="229" t="s">
        <v>351</v>
      </c>
      <c r="D211" s="229" t="s">
        <v>234</v>
      </c>
      <c r="E211" s="230" t="s">
        <v>641</v>
      </c>
      <c r="F211" s="231" t="s">
        <v>642</v>
      </c>
      <c r="G211" s="232" t="s">
        <v>237</v>
      </c>
      <c r="H211" s="233">
        <v>6</v>
      </c>
      <c r="I211" s="234"/>
      <c r="J211" s="235">
        <f>ROUND(I211*H211,2)</f>
        <v>0</v>
      </c>
      <c r="K211" s="231" t="s">
        <v>124</v>
      </c>
      <c r="L211" s="236"/>
      <c r="M211" s="237" t="s">
        <v>1</v>
      </c>
      <c r="N211" s="238" t="s">
        <v>41</v>
      </c>
      <c r="O211" s="76"/>
      <c r="P211" s="212">
        <f>O211*H211</f>
        <v>0</v>
      </c>
      <c r="Q211" s="212">
        <v>0.00034000000000000002</v>
      </c>
      <c r="R211" s="212">
        <f>Q211*H211</f>
        <v>0.0020400000000000001</v>
      </c>
      <c r="S211" s="212">
        <v>0</v>
      </c>
      <c r="T211" s="213">
        <f>S211*H211</f>
        <v>0</v>
      </c>
      <c r="AR211" s="14" t="s">
        <v>166</v>
      </c>
      <c r="AT211" s="14" t="s">
        <v>234</v>
      </c>
      <c r="AU211" s="14" t="s">
        <v>80</v>
      </c>
      <c r="AY211" s="14" t="s">
        <v>118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4" t="s">
        <v>78</v>
      </c>
      <c r="BK211" s="214">
        <f>ROUND(I211*H211,2)</f>
        <v>0</v>
      </c>
      <c r="BL211" s="14" t="s">
        <v>125</v>
      </c>
      <c r="BM211" s="14" t="s">
        <v>643</v>
      </c>
    </row>
    <row r="212" s="1" customFormat="1">
      <c r="B212" s="35"/>
      <c r="C212" s="36"/>
      <c r="D212" s="215" t="s">
        <v>127</v>
      </c>
      <c r="E212" s="36"/>
      <c r="F212" s="216" t="s">
        <v>642</v>
      </c>
      <c r="G212" s="36"/>
      <c r="H212" s="36"/>
      <c r="I212" s="128"/>
      <c r="J212" s="36"/>
      <c r="K212" s="36"/>
      <c r="L212" s="40"/>
      <c r="M212" s="217"/>
      <c r="N212" s="76"/>
      <c r="O212" s="76"/>
      <c r="P212" s="76"/>
      <c r="Q212" s="76"/>
      <c r="R212" s="76"/>
      <c r="S212" s="76"/>
      <c r="T212" s="77"/>
      <c r="AT212" s="14" t="s">
        <v>127</v>
      </c>
      <c r="AU212" s="14" t="s">
        <v>80</v>
      </c>
    </row>
    <row r="213" s="1" customFormat="1" ht="16.5" customHeight="1">
      <c r="B213" s="35"/>
      <c r="C213" s="229" t="s">
        <v>355</v>
      </c>
      <c r="D213" s="229" t="s">
        <v>234</v>
      </c>
      <c r="E213" s="230" t="s">
        <v>644</v>
      </c>
      <c r="F213" s="231" t="s">
        <v>645</v>
      </c>
      <c r="G213" s="232" t="s">
        <v>237</v>
      </c>
      <c r="H213" s="233">
        <v>4</v>
      </c>
      <c r="I213" s="234"/>
      <c r="J213" s="235">
        <f>ROUND(I213*H213,2)</f>
        <v>0</v>
      </c>
      <c r="K213" s="231" t="s">
        <v>124</v>
      </c>
      <c r="L213" s="236"/>
      <c r="M213" s="237" t="s">
        <v>1</v>
      </c>
      <c r="N213" s="238" t="s">
        <v>41</v>
      </c>
      <c r="O213" s="76"/>
      <c r="P213" s="212">
        <f>O213*H213</f>
        <v>0</v>
      </c>
      <c r="Q213" s="212">
        <v>0.00088000000000000003</v>
      </c>
      <c r="R213" s="212">
        <f>Q213*H213</f>
        <v>0.0035200000000000001</v>
      </c>
      <c r="S213" s="212">
        <v>0</v>
      </c>
      <c r="T213" s="213">
        <f>S213*H213</f>
        <v>0</v>
      </c>
      <c r="AR213" s="14" t="s">
        <v>166</v>
      </c>
      <c r="AT213" s="14" t="s">
        <v>234</v>
      </c>
      <c r="AU213" s="14" t="s">
        <v>80</v>
      </c>
      <c r="AY213" s="14" t="s">
        <v>118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4" t="s">
        <v>78</v>
      </c>
      <c r="BK213" s="214">
        <f>ROUND(I213*H213,2)</f>
        <v>0</v>
      </c>
      <c r="BL213" s="14" t="s">
        <v>125</v>
      </c>
      <c r="BM213" s="14" t="s">
        <v>646</v>
      </c>
    </row>
    <row r="214" s="1" customFormat="1">
      <c r="B214" s="35"/>
      <c r="C214" s="36"/>
      <c r="D214" s="215" t="s">
        <v>127</v>
      </c>
      <c r="E214" s="36"/>
      <c r="F214" s="216" t="s">
        <v>645</v>
      </c>
      <c r="G214" s="36"/>
      <c r="H214" s="36"/>
      <c r="I214" s="128"/>
      <c r="J214" s="36"/>
      <c r="K214" s="36"/>
      <c r="L214" s="40"/>
      <c r="M214" s="217"/>
      <c r="N214" s="76"/>
      <c r="O214" s="76"/>
      <c r="P214" s="76"/>
      <c r="Q214" s="76"/>
      <c r="R214" s="76"/>
      <c r="S214" s="76"/>
      <c r="T214" s="77"/>
      <c r="AT214" s="14" t="s">
        <v>127</v>
      </c>
      <c r="AU214" s="14" t="s">
        <v>80</v>
      </c>
    </row>
    <row r="215" s="1" customFormat="1" ht="16.5" customHeight="1">
      <c r="B215" s="35"/>
      <c r="C215" s="203" t="s">
        <v>360</v>
      </c>
      <c r="D215" s="203" t="s">
        <v>120</v>
      </c>
      <c r="E215" s="204" t="s">
        <v>647</v>
      </c>
      <c r="F215" s="205" t="s">
        <v>648</v>
      </c>
      <c r="G215" s="206" t="s">
        <v>145</v>
      </c>
      <c r="H215" s="207">
        <v>4</v>
      </c>
      <c r="I215" s="208"/>
      <c r="J215" s="209">
        <f>ROUND(I215*H215,2)</f>
        <v>0</v>
      </c>
      <c r="K215" s="205" t="s">
        <v>162</v>
      </c>
      <c r="L215" s="40"/>
      <c r="M215" s="210" t="s">
        <v>1</v>
      </c>
      <c r="N215" s="211" t="s">
        <v>41</v>
      </c>
      <c r="O215" s="76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AR215" s="14" t="s">
        <v>125</v>
      </c>
      <c r="AT215" s="14" t="s">
        <v>120</v>
      </c>
      <c r="AU215" s="14" t="s">
        <v>80</v>
      </c>
      <c r="AY215" s="14" t="s">
        <v>118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4" t="s">
        <v>78</v>
      </c>
      <c r="BK215" s="214">
        <f>ROUND(I215*H215,2)</f>
        <v>0</v>
      </c>
      <c r="BL215" s="14" t="s">
        <v>125</v>
      </c>
      <c r="BM215" s="14" t="s">
        <v>649</v>
      </c>
    </row>
    <row r="216" s="1" customFormat="1">
      <c r="B216" s="35"/>
      <c r="C216" s="36"/>
      <c r="D216" s="215" t="s">
        <v>127</v>
      </c>
      <c r="E216" s="36"/>
      <c r="F216" s="216" t="s">
        <v>650</v>
      </c>
      <c r="G216" s="36"/>
      <c r="H216" s="36"/>
      <c r="I216" s="128"/>
      <c r="J216" s="36"/>
      <c r="K216" s="36"/>
      <c r="L216" s="40"/>
      <c r="M216" s="217"/>
      <c r="N216" s="76"/>
      <c r="O216" s="76"/>
      <c r="P216" s="76"/>
      <c r="Q216" s="76"/>
      <c r="R216" s="76"/>
      <c r="S216" s="76"/>
      <c r="T216" s="77"/>
      <c r="AT216" s="14" t="s">
        <v>127</v>
      </c>
      <c r="AU216" s="14" t="s">
        <v>80</v>
      </c>
    </row>
    <row r="217" s="1" customFormat="1" ht="16.5" customHeight="1">
      <c r="B217" s="35"/>
      <c r="C217" s="203" t="s">
        <v>365</v>
      </c>
      <c r="D217" s="203" t="s">
        <v>120</v>
      </c>
      <c r="E217" s="204" t="s">
        <v>651</v>
      </c>
      <c r="F217" s="205" t="s">
        <v>652</v>
      </c>
      <c r="G217" s="206" t="s">
        <v>133</v>
      </c>
      <c r="H217" s="207">
        <v>72</v>
      </c>
      <c r="I217" s="208"/>
      <c r="J217" s="209">
        <f>ROUND(I217*H217,2)</f>
        <v>0</v>
      </c>
      <c r="K217" s="205" t="s">
        <v>1</v>
      </c>
      <c r="L217" s="40"/>
      <c r="M217" s="210" t="s">
        <v>1</v>
      </c>
      <c r="N217" s="211" t="s">
        <v>41</v>
      </c>
      <c r="O217" s="76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14" t="s">
        <v>125</v>
      </c>
      <c r="AT217" s="14" t="s">
        <v>120</v>
      </c>
      <c r="AU217" s="14" t="s">
        <v>80</v>
      </c>
      <c r="AY217" s="14" t="s">
        <v>118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4" t="s">
        <v>78</v>
      </c>
      <c r="BK217" s="214">
        <f>ROUND(I217*H217,2)</f>
        <v>0</v>
      </c>
      <c r="BL217" s="14" t="s">
        <v>125</v>
      </c>
      <c r="BM217" s="14" t="s">
        <v>653</v>
      </c>
    </row>
    <row r="218" s="1" customFormat="1">
      <c r="B218" s="35"/>
      <c r="C218" s="36"/>
      <c r="D218" s="215" t="s">
        <v>127</v>
      </c>
      <c r="E218" s="36"/>
      <c r="F218" s="216" t="s">
        <v>654</v>
      </c>
      <c r="G218" s="36"/>
      <c r="H218" s="36"/>
      <c r="I218" s="128"/>
      <c r="J218" s="36"/>
      <c r="K218" s="36"/>
      <c r="L218" s="40"/>
      <c r="M218" s="217"/>
      <c r="N218" s="76"/>
      <c r="O218" s="76"/>
      <c r="P218" s="76"/>
      <c r="Q218" s="76"/>
      <c r="R218" s="76"/>
      <c r="S218" s="76"/>
      <c r="T218" s="77"/>
      <c r="AT218" s="14" t="s">
        <v>127</v>
      </c>
      <c r="AU218" s="14" t="s">
        <v>80</v>
      </c>
    </row>
    <row r="219" s="10" customFormat="1" ht="22.8" customHeight="1">
      <c r="B219" s="187"/>
      <c r="C219" s="188"/>
      <c r="D219" s="189" t="s">
        <v>69</v>
      </c>
      <c r="E219" s="201" t="s">
        <v>172</v>
      </c>
      <c r="F219" s="201" t="s">
        <v>449</v>
      </c>
      <c r="G219" s="188"/>
      <c r="H219" s="188"/>
      <c r="I219" s="191"/>
      <c r="J219" s="202">
        <f>BK219</f>
        <v>0</v>
      </c>
      <c r="K219" s="188"/>
      <c r="L219" s="193"/>
      <c r="M219" s="194"/>
      <c r="N219" s="195"/>
      <c r="O219" s="195"/>
      <c r="P219" s="196">
        <f>SUM(P220:P225)</f>
        <v>0</v>
      </c>
      <c r="Q219" s="195"/>
      <c r="R219" s="196">
        <f>SUM(R220:R225)</f>
        <v>1.7432730000000001</v>
      </c>
      <c r="S219" s="195"/>
      <c r="T219" s="197">
        <f>SUM(T220:T225)</f>
        <v>0</v>
      </c>
      <c r="AR219" s="198" t="s">
        <v>78</v>
      </c>
      <c r="AT219" s="199" t="s">
        <v>69</v>
      </c>
      <c r="AU219" s="199" t="s">
        <v>78</v>
      </c>
      <c r="AY219" s="198" t="s">
        <v>118</v>
      </c>
      <c r="BK219" s="200">
        <f>SUM(BK220:BK225)</f>
        <v>0</v>
      </c>
    </row>
    <row r="220" s="1" customFormat="1" ht="16.5" customHeight="1">
      <c r="B220" s="35"/>
      <c r="C220" s="203" t="s">
        <v>370</v>
      </c>
      <c r="D220" s="203" t="s">
        <v>120</v>
      </c>
      <c r="E220" s="204" t="s">
        <v>655</v>
      </c>
      <c r="F220" s="205" t="s">
        <v>656</v>
      </c>
      <c r="G220" s="206" t="s">
        <v>145</v>
      </c>
      <c r="H220" s="207">
        <v>6.7000000000000002</v>
      </c>
      <c r="I220" s="208"/>
      <c r="J220" s="209">
        <f>ROUND(I220*H220,2)</f>
        <v>0</v>
      </c>
      <c r="K220" s="205" t="s">
        <v>124</v>
      </c>
      <c r="L220" s="40"/>
      <c r="M220" s="210" t="s">
        <v>1</v>
      </c>
      <c r="N220" s="211" t="s">
        <v>41</v>
      </c>
      <c r="O220" s="76"/>
      <c r="P220" s="212">
        <f>O220*H220</f>
        <v>0</v>
      </c>
      <c r="Q220" s="212">
        <v>0.20219000000000001</v>
      </c>
      <c r="R220" s="212">
        <f>Q220*H220</f>
        <v>1.354673</v>
      </c>
      <c r="S220" s="212">
        <v>0</v>
      </c>
      <c r="T220" s="213">
        <f>S220*H220</f>
        <v>0</v>
      </c>
      <c r="AR220" s="14" t="s">
        <v>125</v>
      </c>
      <c r="AT220" s="14" t="s">
        <v>120</v>
      </c>
      <c r="AU220" s="14" t="s">
        <v>80</v>
      </c>
      <c r="AY220" s="14" t="s">
        <v>118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4" t="s">
        <v>78</v>
      </c>
      <c r="BK220" s="214">
        <f>ROUND(I220*H220,2)</f>
        <v>0</v>
      </c>
      <c r="BL220" s="14" t="s">
        <v>125</v>
      </c>
      <c r="BM220" s="14" t="s">
        <v>657</v>
      </c>
    </row>
    <row r="221" s="1" customFormat="1">
      <c r="B221" s="35"/>
      <c r="C221" s="36"/>
      <c r="D221" s="215" t="s">
        <v>127</v>
      </c>
      <c r="E221" s="36"/>
      <c r="F221" s="216" t="s">
        <v>658</v>
      </c>
      <c r="G221" s="36"/>
      <c r="H221" s="36"/>
      <c r="I221" s="128"/>
      <c r="J221" s="36"/>
      <c r="K221" s="36"/>
      <c r="L221" s="40"/>
      <c r="M221" s="217"/>
      <c r="N221" s="76"/>
      <c r="O221" s="76"/>
      <c r="P221" s="76"/>
      <c r="Q221" s="76"/>
      <c r="R221" s="76"/>
      <c r="S221" s="76"/>
      <c r="T221" s="77"/>
      <c r="AT221" s="14" t="s">
        <v>127</v>
      </c>
      <c r="AU221" s="14" t="s">
        <v>80</v>
      </c>
    </row>
    <row r="222" s="11" customFormat="1">
      <c r="B222" s="218"/>
      <c r="C222" s="219"/>
      <c r="D222" s="215" t="s">
        <v>129</v>
      </c>
      <c r="E222" s="220" t="s">
        <v>1</v>
      </c>
      <c r="F222" s="221" t="s">
        <v>659</v>
      </c>
      <c r="G222" s="219"/>
      <c r="H222" s="222">
        <v>6.7000000000000002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129</v>
      </c>
      <c r="AU222" s="228" t="s">
        <v>80</v>
      </c>
      <c r="AV222" s="11" t="s">
        <v>80</v>
      </c>
      <c r="AW222" s="11" t="s">
        <v>32</v>
      </c>
      <c r="AX222" s="11" t="s">
        <v>78</v>
      </c>
      <c r="AY222" s="228" t="s">
        <v>118</v>
      </c>
    </row>
    <row r="223" s="1" customFormat="1" ht="16.5" customHeight="1">
      <c r="B223" s="35"/>
      <c r="C223" s="229" t="s">
        <v>373</v>
      </c>
      <c r="D223" s="229" t="s">
        <v>234</v>
      </c>
      <c r="E223" s="230" t="s">
        <v>660</v>
      </c>
      <c r="F223" s="231" t="s">
        <v>661</v>
      </c>
      <c r="G223" s="232" t="s">
        <v>145</v>
      </c>
      <c r="H223" s="233">
        <v>6.7000000000000002</v>
      </c>
      <c r="I223" s="234"/>
      <c r="J223" s="235">
        <f>ROUND(I223*H223,2)</f>
        <v>0</v>
      </c>
      <c r="K223" s="231" t="s">
        <v>124</v>
      </c>
      <c r="L223" s="236"/>
      <c r="M223" s="237" t="s">
        <v>1</v>
      </c>
      <c r="N223" s="238" t="s">
        <v>41</v>
      </c>
      <c r="O223" s="76"/>
      <c r="P223" s="212">
        <f>O223*H223</f>
        <v>0</v>
      </c>
      <c r="Q223" s="212">
        <v>0.058000000000000003</v>
      </c>
      <c r="R223" s="212">
        <f>Q223*H223</f>
        <v>0.38860000000000006</v>
      </c>
      <c r="S223" s="212">
        <v>0</v>
      </c>
      <c r="T223" s="213">
        <f>S223*H223</f>
        <v>0</v>
      </c>
      <c r="AR223" s="14" t="s">
        <v>166</v>
      </c>
      <c r="AT223" s="14" t="s">
        <v>234</v>
      </c>
      <c r="AU223" s="14" t="s">
        <v>80</v>
      </c>
      <c r="AY223" s="14" t="s">
        <v>118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4" t="s">
        <v>78</v>
      </c>
      <c r="BK223" s="214">
        <f>ROUND(I223*H223,2)</f>
        <v>0</v>
      </c>
      <c r="BL223" s="14" t="s">
        <v>125</v>
      </c>
      <c r="BM223" s="14" t="s">
        <v>662</v>
      </c>
    </row>
    <row r="224" s="1" customFormat="1">
      <c r="B224" s="35"/>
      <c r="C224" s="36"/>
      <c r="D224" s="215" t="s">
        <v>127</v>
      </c>
      <c r="E224" s="36"/>
      <c r="F224" s="216" t="s">
        <v>661</v>
      </c>
      <c r="G224" s="36"/>
      <c r="H224" s="36"/>
      <c r="I224" s="128"/>
      <c r="J224" s="36"/>
      <c r="K224" s="36"/>
      <c r="L224" s="40"/>
      <c r="M224" s="217"/>
      <c r="N224" s="76"/>
      <c r="O224" s="76"/>
      <c r="P224" s="76"/>
      <c r="Q224" s="76"/>
      <c r="R224" s="76"/>
      <c r="S224" s="76"/>
      <c r="T224" s="77"/>
      <c r="AT224" s="14" t="s">
        <v>127</v>
      </c>
      <c r="AU224" s="14" t="s">
        <v>80</v>
      </c>
    </row>
    <row r="225" s="11" customFormat="1">
      <c r="B225" s="218"/>
      <c r="C225" s="219"/>
      <c r="D225" s="215" t="s">
        <v>129</v>
      </c>
      <c r="E225" s="220" t="s">
        <v>1</v>
      </c>
      <c r="F225" s="221" t="s">
        <v>659</v>
      </c>
      <c r="G225" s="219"/>
      <c r="H225" s="222">
        <v>6.7000000000000002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129</v>
      </c>
      <c r="AU225" s="228" t="s">
        <v>80</v>
      </c>
      <c r="AV225" s="11" t="s">
        <v>80</v>
      </c>
      <c r="AW225" s="11" t="s">
        <v>32</v>
      </c>
      <c r="AX225" s="11" t="s">
        <v>78</v>
      </c>
      <c r="AY225" s="228" t="s">
        <v>118</v>
      </c>
    </row>
    <row r="226" s="10" customFormat="1" ht="25.92" customHeight="1">
      <c r="B226" s="187"/>
      <c r="C226" s="188"/>
      <c r="D226" s="189" t="s">
        <v>69</v>
      </c>
      <c r="E226" s="190" t="s">
        <v>663</v>
      </c>
      <c r="F226" s="190" t="s">
        <v>664</v>
      </c>
      <c r="G226" s="188"/>
      <c r="H226" s="188"/>
      <c r="I226" s="191"/>
      <c r="J226" s="192">
        <f>BK226</f>
        <v>0</v>
      </c>
      <c r="K226" s="188"/>
      <c r="L226" s="193"/>
      <c r="M226" s="194"/>
      <c r="N226" s="195"/>
      <c r="O226" s="195"/>
      <c r="P226" s="196">
        <f>P227</f>
        <v>0</v>
      </c>
      <c r="Q226" s="195"/>
      <c r="R226" s="196">
        <f>R227</f>
        <v>0.00265</v>
      </c>
      <c r="S226" s="195"/>
      <c r="T226" s="197">
        <f>T227</f>
        <v>0</v>
      </c>
      <c r="AR226" s="198" t="s">
        <v>80</v>
      </c>
      <c r="AT226" s="199" t="s">
        <v>69</v>
      </c>
      <c r="AU226" s="199" t="s">
        <v>70</v>
      </c>
      <c r="AY226" s="198" t="s">
        <v>118</v>
      </c>
      <c r="BK226" s="200">
        <f>BK227</f>
        <v>0</v>
      </c>
    </row>
    <row r="227" s="10" customFormat="1" ht="22.8" customHeight="1">
      <c r="B227" s="187"/>
      <c r="C227" s="188"/>
      <c r="D227" s="189" t="s">
        <v>69</v>
      </c>
      <c r="E227" s="201" t="s">
        <v>665</v>
      </c>
      <c r="F227" s="201" t="s">
        <v>666</v>
      </c>
      <c r="G227" s="188"/>
      <c r="H227" s="188"/>
      <c r="I227" s="191"/>
      <c r="J227" s="202">
        <f>BK227</f>
        <v>0</v>
      </c>
      <c r="K227" s="188"/>
      <c r="L227" s="193"/>
      <c r="M227" s="194"/>
      <c r="N227" s="195"/>
      <c r="O227" s="195"/>
      <c r="P227" s="196">
        <f>SUM(P228:P230)</f>
        <v>0</v>
      </c>
      <c r="Q227" s="195"/>
      <c r="R227" s="196">
        <f>SUM(R228:R230)</f>
        <v>0.00265</v>
      </c>
      <c r="S227" s="195"/>
      <c r="T227" s="197">
        <f>SUM(T228:T230)</f>
        <v>0</v>
      </c>
      <c r="AR227" s="198" t="s">
        <v>80</v>
      </c>
      <c r="AT227" s="199" t="s">
        <v>69</v>
      </c>
      <c r="AU227" s="199" t="s">
        <v>78</v>
      </c>
      <c r="AY227" s="198" t="s">
        <v>118</v>
      </c>
      <c r="BK227" s="200">
        <f>SUM(BK228:BK230)</f>
        <v>0</v>
      </c>
    </row>
    <row r="228" s="1" customFormat="1" ht="22.5" customHeight="1">
      <c r="B228" s="35"/>
      <c r="C228" s="203" t="s">
        <v>378</v>
      </c>
      <c r="D228" s="203" t="s">
        <v>120</v>
      </c>
      <c r="E228" s="204" t="s">
        <v>667</v>
      </c>
      <c r="F228" s="205" t="s">
        <v>668</v>
      </c>
      <c r="G228" s="206" t="s">
        <v>669</v>
      </c>
      <c r="H228" s="207">
        <v>1</v>
      </c>
      <c r="I228" s="208"/>
      <c r="J228" s="209">
        <f>ROUND(I228*H228,2)</f>
        <v>0</v>
      </c>
      <c r="K228" s="205" t="s">
        <v>1</v>
      </c>
      <c r="L228" s="40"/>
      <c r="M228" s="210" t="s">
        <v>1</v>
      </c>
      <c r="N228" s="211" t="s">
        <v>41</v>
      </c>
      <c r="O228" s="76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AR228" s="14" t="s">
        <v>212</v>
      </c>
      <c r="AT228" s="14" t="s">
        <v>120</v>
      </c>
      <c r="AU228" s="14" t="s">
        <v>80</v>
      </c>
      <c r="AY228" s="14" t="s">
        <v>118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4" t="s">
        <v>78</v>
      </c>
      <c r="BK228" s="214">
        <f>ROUND(I228*H228,2)</f>
        <v>0</v>
      </c>
      <c r="BL228" s="14" t="s">
        <v>212</v>
      </c>
      <c r="BM228" s="14" t="s">
        <v>670</v>
      </c>
    </row>
    <row r="229" s="1" customFormat="1" ht="16.5" customHeight="1">
      <c r="B229" s="35"/>
      <c r="C229" s="203" t="s">
        <v>382</v>
      </c>
      <c r="D229" s="203" t="s">
        <v>120</v>
      </c>
      <c r="E229" s="204" t="s">
        <v>671</v>
      </c>
      <c r="F229" s="205" t="s">
        <v>672</v>
      </c>
      <c r="G229" s="206" t="s">
        <v>237</v>
      </c>
      <c r="H229" s="207">
        <v>1</v>
      </c>
      <c r="I229" s="208"/>
      <c r="J229" s="209">
        <f>ROUND(I229*H229,2)</f>
        <v>0</v>
      </c>
      <c r="K229" s="205" t="s">
        <v>162</v>
      </c>
      <c r="L229" s="40"/>
      <c r="M229" s="210" t="s">
        <v>1</v>
      </c>
      <c r="N229" s="211" t="s">
        <v>41</v>
      </c>
      <c r="O229" s="76"/>
      <c r="P229" s="212">
        <f>O229*H229</f>
        <v>0</v>
      </c>
      <c r="Q229" s="212">
        <v>0.00265</v>
      </c>
      <c r="R229" s="212">
        <f>Q229*H229</f>
        <v>0.00265</v>
      </c>
      <c r="S229" s="212">
        <v>0</v>
      </c>
      <c r="T229" s="213">
        <f>S229*H229</f>
        <v>0</v>
      </c>
      <c r="AR229" s="14" t="s">
        <v>212</v>
      </c>
      <c r="AT229" s="14" t="s">
        <v>120</v>
      </c>
      <c r="AU229" s="14" t="s">
        <v>80</v>
      </c>
      <c r="AY229" s="14" t="s">
        <v>118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4" t="s">
        <v>78</v>
      </c>
      <c r="BK229" s="214">
        <f>ROUND(I229*H229,2)</f>
        <v>0</v>
      </c>
      <c r="BL229" s="14" t="s">
        <v>212</v>
      </c>
      <c r="BM229" s="14" t="s">
        <v>673</v>
      </c>
    </row>
    <row r="230" s="1" customFormat="1">
      <c r="B230" s="35"/>
      <c r="C230" s="36"/>
      <c r="D230" s="215" t="s">
        <v>127</v>
      </c>
      <c r="E230" s="36"/>
      <c r="F230" s="216" t="s">
        <v>674</v>
      </c>
      <c r="G230" s="36"/>
      <c r="H230" s="36"/>
      <c r="I230" s="128"/>
      <c r="J230" s="36"/>
      <c r="K230" s="36"/>
      <c r="L230" s="40"/>
      <c r="M230" s="239"/>
      <c r="N230" s="240"/>
      <c r="O230" s="240"/>
      <c r="P230" s="240"/>
      <c r="Q230" s="240"/>
      <c r="R230" s="240"/>
      <c r="S230" s="240"/>
      <c r="T230" s="241"/>
      <c r="AT230" s="14" t="s">
        <v>127</v>
      </c>
      <c r="AU230" s="14" t="s">
        <v>80</v>
      </c>
    </row>
    <row r="231" s="1" customFormat="1" ht="6.96" customHeight="1">
      <c r="B231" s="54"/>
      <c r="C231" s="55"/>
      <c r="D231" s="55"/>
      <c r="E231" s="55"/>
      <c r="F231" s="55"/>
      <c r="G231" s="55"/>
      <c r="H231" s="55"/>
      <c r="I231" s="152"/>
      <c r="J231" s="55"/>
      <c r="K231" s="55"/>
      <c r="L231" s="40"/>
    </row>
  </sheetData>
  <sheetProtection sheet="1" autoFilter="0" formatColumns="0" formatRows="0" objects="1" scenarios="1" spinCount="100000" saltValue="T38W8UUee/LoCWQJi7+0RLDnZu9nyH14LTsrQKqBFdJxVc/ClqVE9/X0mgoqrWva4NJwU71ntWMsiWfr34+QdQ==" hashValue="1tU4HbVsjAsKvpl2qzh3tzIVPgAWcKepTtaIjLR6KnbAyR+lmOerQVcza6LBDX/eOmzsP+LLzBPqQHc+LTzH7A==" algorithmName="SHA-512" password="CC35"/>
  <autoFilter ref="C88:K23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86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80</v>
      </c>
    </row>
    <row r="4" ht="24.96" customHeight="1">
      <c r="B4" s="17"/>
      <c r="D4" s="125" t="s">
        <v>87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6.5" customHeight="1">
      <c r="B7" s="17"/>
      <c r="E7" s="127" t="str">
        <f>'Rekapitulace stavby'!K6</f>
        <v>PTÝROV,KANALIZACE-ČSOV1 A VÝTLAK V1</v>
      </c>
      <c r="F7" s="126"/>
      <c r="G7" s="126"/>
      <c r="H7" s="126"/>
      <c r="L7" s="17"/>
    </row>
    <row r="8" s="1" customFormat="1" ht="12" customHeight="1">
      <c r="B8" s="40"/>
      <c r="D8" s="126" t="s">
        <v>88</v>
      </c>
      <c r="I8" s="128"/>
      <c r="L8" s="40"/>
    </row>
    <row r="9" s="1" customFormat="1" ht="36.96" customHeight="1">
      <c r="B9" s="40"/>
      <c r="E9" s="129" t="s">
        <v>675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26. 11. 2018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">
        <v>1</v>
      </c>
      <c r="L14" s="40"/>
    </row>
    <row r="15" s="1" customFormat="1" ht="18" customHeight="1">
      <c r="B15" s="40"/>
      <c r="E15" s="14" t="s">
        <v>26</v>
      </c>
      <c r="I15" s="130" t="s">
        <v>27</v>
      </c>
      <c r="J15" s="14" t="s">
        <v>1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28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30</v>
      </c>
      <c r="I20" s="130" t="s">
        <v>25</v>
      </c>
      <c r="J20" s="14" t="s">
        <v>1</v>
      </c>
      <c r="L20" s="40"/>
    </row>
    <row r="21" s="1" customFormat="1" ht="18" customHeight="1">
      <c r="B21" s="40"/>
      <c r="E21" s="14" t="s">
        <v>31</v>
      </c>
      <c r="I21" s="130" t="s">
        <v>27</v>
      </c>
      <c r="J21" s="14" t="s">
        <v>1</v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33</v>
      </c>
      <c r="I23" s="130" t="s">
        <v>25</v>
      </c>
      <c r="J23" s="14" t="s">
        <v>1</v>
      </c>
      <c r="L23" s="40"/>
    </row>
    <row r="24" s="1" customFormat="1" ht="18" customHeight="1">
      <c r="B24" s="40"/>
      <c r="E24" s="14" t="s">
        <v>34</v>
      </c>
      <c r="I24" s="130" t="s">
        <v>27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35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36</v>
      </c>
      <c r="I30" s="128"/>
      <c r="J30" s="137">
        <f>ROUND(J84,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38</v>
      </c>
      <c r="I32" s="139" t="s">
        <v>37</v>
      </c>
      <c r="J32" s="138" t="s">
        <v>39</v>
      </c>
      <c r="L32" s="40"/>
    </row>
    <row r="33" s="1" customFormat="1" ht="14.4" customHeight="1">
      <c r="B33" s="40"/>
      <c r="D33" s="126" t="s">
        <v>40</v>
      </c>
      <c r="E33" s="126" t="s">
        <v>41</v>
      </c>
      <c r="F33" s="140">
        <f>ROUND((SUM(BE84:BE123)),  2)</f>
        <v>0</v>
      </c>
      <c r="I33" s="141">
        <v>0.20999999999999999</v>
      </c>
      <c r="J33" s="140">
        <f>ROUND(((SUM(BE84:BE123))*I33),  2)</f>
        <v>0</v>
      </c>
      <c r="L33" s="40"/>
    </row>
    <row r="34" s="1" customFormat="1" ht="14.4" customHeight="1">
      <c r="B34" s="40"/>
      <c r="E34" s="126" t="s">
        <v>42</v>
      </c>
      <c r="F34" s="140">
        <f>ROUND((SUM(BF84:BF123)),  2)</f>
        <v>0</v>
      </c>
      <c r="I34" s="141">
        <v>0.14999999999999999</v>
      </c>
      <c r="J34" s="140">
        <f>ROUND(((SUM(BF84:BF123))*I34),  2)</f>
        <v>0</v>
      </c>
      <c r="L34" s="40"/>
    </row>
    <row r="35" hidden="1" s="1" customFormat="1" ht="14.4" customHeight="1">
      <c r="B35" s="40"/>
      <c r="E35" s="126" t="s">
        <v>43</v>
      </c>
      <c r="F35" s="140">
        <f>ROUND((SUM(BG84:BG123)),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44</v>
      </c>
      <c r="F36" s="140">
        <f>ROUND((SUM(BH84:BH123)),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45</v>
      </c>
      <c r="F37" s="140">
        <f>ROUND((SUM(BI84:BI123)),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46</v>
      </c>
      <c r="E39" s="144"/>
      <c r="F39" s="144"/>
      <c r="G39" s="145" t="s">
        <v>47</v>
      </c>
      <c r="H39" s="146" t="s">
        <v>48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90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PTÝROV,KANALIZACE-ČSOV1 A VÝTLAK V1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88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2016027-VON - VEDLEJŠÍ A OSTATNÍ NÁKLADY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26. 11. 2018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>Vodovody a kanalizace Mladá Boleslav a.s.</v>
      </c>
      <c r="G54" s="36"/>
      <c r="H54" s="36"/>
      <c r="I54" s="130" t="s">
        <v>30</v>
      </c>
      <c r="J54" s="33" t="str">
        <f>E21</f>
        <v>Ing.Evžen Kozák s.r.o.</v>
      </c>
      <c r="K54" s="36"/>
      <c r="L54" s="40"/>
    </row>
    <row r="55" s="1" customFormat="1" ht="13.65" customHeight="1">
      <c r="B55" s="35"/>
      <c r="C55" s="29" t="s">
        <v>28</v>
      </c>
      <c r="D55" s="36"/>
      <c r="E55" s="36"/>
      <c r="F55" s="24" t="str">
        <f>IF(E18="","",E18)</f>
        <v>Vyplň údaj</v>
      </c>
      <c r="G55" s="36"/>
      <c r="H55" s="36"/>
      <c r="I55" s="130" t="s">
        <v>33</v>
      </c>
      <c r="J55" s="33" t="str">
        <f>E24</f>
        <v>ing.Evžen Kozák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91</v>
      </c>
      <c r="D57" s="158"/>
      <c r="E57" s="158"/>
      <c r="F57" s="158"/>
      <c r="G57" s="158"/>
      <c r="H57" s="158"/>
      <c r="I57" s="159"/>
      <c r="J57" s="160" t="s">
        <v>92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93</v>
      </c>
      <c r="D59" s="36"/>
      <c r="E59" s="36"/>
      <c r="F59" s="36"/>
      <c r="G59" s="36"/>
      <c r="H59" s="36"/>
      <c r="I59" s="128"/>
      <c r="J59" s="95">
        <f>J84</f>
        <v>0</v>
      </c>
      <c r="K59" s="36"/>
      <c r="L59" s="40"/>
      <c r="AU59" s="14" t="s">
        <v>94</v>
      </c>
    </row>
    <row r="60" s="7" customFormat="1" ht="24.96" customHeight="1">
      <c r="B60" s="162"/>
      <c r="C60" s="163"/>
      <c r="D60" s="164" t="s">
        <v>676</v>
      </c>
      <c r="E60" s="165"/>
      <c r="F60" s="165"/>
      <c r="G60" s="165"/>
      <c r="H60" s="165"/>
      <c r="I60" s="166"/>
      <c r="J60" s="167">
        <f>J85</f>
        <v>0</v>
      </c>
      <c r="K60" s="163"/>
      <c r="L60" s="168"/>
    </row>
    <row r="61" s="8" customFormat="1" ht="19.92" customHeight="1">
      <c r="B61" s="169"/>
      <c r="C61" s="170"/>
      <c r="D61" s="171" t="s">
        <v>677</v>
      </c>
      <c r="E61" s="172"/>
      <c r="F61" s="172"/>
      <c r="G61" s="172"/>
      <c r="H61" s="172"/>
      <c r="I61" s="173"/>
      <c r="J61" s="174">
        <f>J86</f>
        <v>0</v>
      </c>
      <c r="K61" s="170"/>
      <c r="L61" s="175"/>
    </row>
    <row r="62" s="8" customFormat="1" ht="19.92" customHeight="1">
      <c r="B62" s="169"/>
      <c r="C62" s="170"/>
      <c r="D62" s="171" t="s">
        <v>678</v>
      </c>
      <c r="E62" s="172"/>
      <c r="F62" s="172"/>
      <c r="G62" s="172"/>
      <c r="H62" s="172"/>
      <c r="I62" s="173"/>
      <c r="J62" s="174">
        <f>J95</f>
        <v>0</v>
      </c>
      <c r="K62" s="170"/>
      <c r="L62" s="175"/>
    </row>
    <row r="63" s="8" customFormat="1" ht="19.92" customHeight="1">
      <c r="B63" s="169"/>
      <c r="C63" s="170"/>
      <c r="D63" s="171" t="s">
        <v>679</v>
      </c>
      <c r="E63" s="172"/>
      <c r="F63" s="172"/>
      <c r="G63" s="172"/>
      <c r="H63" s="172"/>
      <c r="I63" s="173"/>
      <c r="J63" s="174">
        <f>J112</f>
        <v>0</v>
      </c>
      <c r="K63" s="170"/>
      <c r="L63" s="175"/>
    </row>
    <row r="64" s="8" customFormat="1" ht="19.92" customHeight="1">
      <c r="B64" s="169"/>
      <c r="C64" s="170"/>
      <c r="D64" s="171" t="s">
        <v>680</v>
      </c>
      <c r="E64" s="172"/>
      <c r="F64" s="172"/>
      <c r="G64" s="172"/>
      <c r="H64" s="172"/>
      <c r="I64" s="173"/>
      <c r="J64" s="174">
        <f>J121</f>
        <v>0</v>
      </c>
      <c r="K64" s="170"/>
      <c r="L64" s="175"/>
    </row>
    <row r="65" s="1" customFormat="1" ht="21.84" customHeight="1">
      <c r="B65" s="35"/>
      <c r="C65" s="36"/>
      <c r="D65" s="36"/>
      <c r="E65" s="36"/>
      <c r="F65" s="36"/>
      <c r="G65" s="36"/>
      <c r="H65" s="36"/>
      <c r="I65" s="128"/>
      <c r="J65" s="36"/>
      <c r="K65" s="36"/>
      <c r="L65" s="40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52"/>
      <c r="J66" s="55"/>
      <c r="K66" s="55"/>
      <c r="L66" s="40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5"/>
      <c r="J70" s="57"/>
      <c r="K70" s="57"/>
      <c r="L70" s="40"/>
    </row>
    <row r="71" s="1" customFormat="1" ht="24.96" customHeight="1">
      <c r="B71" s="35"/>
      <c r="C71" s="20" t="s">
        <v>103</v>
      </c>
      <c r="D71" s="36"/>
      <c r="E71" s="36"/>
      <c r="F71" s="36"/>
      <c r="G71" s="36"/>
      <c r="H71" s="36"/>
      <c r="I71" s="128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28"/>
      <c r="J72" s="36"/>
      <c r="K72" s="36"/>
      <c r="L72" s="40"/>
    </row>
    <row r="73" s="1" customFormat="1" ht="12" customHeight="1">
      <c r="B73" s="35"/>
      <c r="C73" s="29" t="s">
        <v>16</v>
      </c>
      <c r="D73" s="36"/>
      <c r="E73" s="36"/>
      <c r="F73" s="36"/>
      <c r="G73" s="36"/>
      <c r="H73" s="36"/>
      <c r="I73" s="128"/>
      <c r="J73" s="36"/>
      <c r="K73" s="36"/>
      <c r="L73" s="40"/>
    </row>
    <row r="74" s="1" customFormat="1" ht="16.5" customHeight="1">
      <c r="B74" s="35"/>
      <c r="C74" s="36"/>
      <c r="D74" s="36"/>
      <c r="E74" s="156" t="str">
        <f>E7</f>
        <v>PTÝROV,KANALIZACE-ČSOV1 A VÝTLAK V1</v>
      </c>
      <c r="F74" s="29"/>
      <c r="G74" s="29"/>
      <c r="H74" s="29"/>
      <c r="I74" s="128"/>
      <c r="J74" s="36"/>
      <c r="K74" s="36"/>
      <c r="L74" s="40"/>
    </row>
    <row r="75" s="1" customFormat="1" ht="12" customHeight="1">
      <c r="B75" s="35"/>
      <c r="C75" s="29" t="s">
        <v>88</v>
      </c>
      <c r="D75" s="36"/>
      <c r="E75" s="36"/>
      <c r="F75" s="36"/>
      <c r="G75" s="36"/>
      <c r="H75" s="36"/>
      <c r="I75" s="128"/>
      <c r="J75" s="36"/>
      <c r="K75" s="36"/>
      <c r="L75" s="40"/>
    </row>
    <row r="76" s="1" customFormat="1" ht="16.5" customHeight="1">
      <c r="B76" s="35"/>
      <c r="C76" s="36"/>
      <c r="D76" s="36"/>
      <c r="E76" s="61" t="str">
        <f>E9</f>
        <v>2016027-VON - VEDLEJŠÍ A OSTATNÍ NÁKLADY</v>
      </c>
      <c r="F76" s="36"/>
      <c r="G76" s="36"/>
      <c r="H76" s="36"/>
      <c r="I76" s="128"/>
      <c r="J76" s="36"/>
      <c r="K76" s="36"/>
      <c r="L76" s="40"/>
    </row>
    <row r="77" s="1" customFormat="1" ht="6.96" customHeight="1">
      <c r="B77" s="35"/>
      <c r="C77" s="36"/>
      <c r="D77" s="36"/>
      <c r="E77" s="36"/>
      <c r="F77" s="36"/>
      <c r="G77" s="36"/>
      <c r="H77" s="36"/>
      <c r="I77" s="128"/>
      <c r="J77" s="36"/>
      <c r="K77" s="36"/>
      <c r="L77" s="40"/>
    </row>
    <row r="78" s="1" customFormat="1" ht="12" customHeight="1">
      <c r="B78" s="35"/>
      <c r="C78" s="29" t="s">
        <v>20</v>
      </c>
      <c r="D78" s="36"/>
      <c r="E78" s="36"/>
      <c r="F78" s="24" t="str">
        <f>F12</f>
        <v xml:space="preserve"> </v>
      </c>
      <c r="G78" s="36"/>
      <c r="H78" s="36"/>
      <c r="I78" s="130" t="s">
        <v>22</v>
      </c>
      <c r="J78" s="64" t="str">
        <f>IF(J12="","",J12)</f>
        <v>26. 11. 2018</v>
      </c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13.65" customHeight="1">
      <c r="B80" s="35"/>
      <c r="C80" s="29" t="s">
        <v>24</v>
      </c>
      <c r="D80" s="36"/>
      <c r="E80" s="36"/>
      <c r="F80" s="24" t="str">
        <f>E15</f>
        <v>Vodovody a kanalizace Mladá Boleslav a.s.</v>
      </c>
      <c r="G80" s="36"/>
      <c r="H80" s="36"/>
      <c r="I80" s="130" t="s">
        <v>30</v>
      </c>
      <c r="J80" s="33" t="str">
        <f>E21</f>
        <v>Ing.Evžen Kozák s.r.o.</v>
      </c>
      <c r="K80" s="36"/>
      <c r="L80" s="40"/>
    </row>
    <row r="81" s="1" customFormat="1" ht="13.65" customHeight="1">
      <c r="B81" s="35"/>
      <c r="C81" s="29" t="s">
        <v>28</v>
      </c>
      <c r="D81" s="36"/>
      <c r="E81" s="36"/>
      <c r="F81" s="24" t="str">
        <f>IF(E18="","",E18)</f>
        <v>Vyplň údaj</v>
      </c>
      <c r="G81" s="36"/>
      <c r="H81" s="36"/>
      <c r="I81" s="130" t="s">
        <v>33</v>
      </c>
      <c r="J81" s="33" t="str">
        <f>E24</f>
        <v>ing.Evžen Kozák</v>
      </c>
      <c r="K81" s="36"/>
      <c r="L81" s="40"/>
    </row>
    <row r="82" s="1" customFormat="1" ht="10.32" customHeight="1">
      <c r="B82" s="35"/>
      <c r="C82" s="36"/>
      <c r="D82" s="36"/>
      <c r="E82" s="36"/>
      <c r="F82" s="36"/>
      <c r="G82" s="36"/>
      <c r="H82" s="36"/>
      <c r="I82" s="128"/>
      <c r="J82" s="36"/>
      <c r="K82" s="36"/>
      <c r="L82" s="40"/>
    </row>
    <row r="83" s="9" customFormat="1" ht="29.28" customHeight="1">
      <c r="B83" s="176"/>
      <c r="C83" s="177" t="s">
        <v>104</v>
      </c>
      <c r="D83" s="178" t="s">
        <v>55</v>
      </c>
      <c r="E83" s="178" t="s">
        <v>51</v>
      </c>
      <c r="F83" s="178" t="s">
        <v>52</v>
      </c>
      <c r="G83" s="178" t="s">
        <v>105</v>
      </c>
      <c r="H83" s="178" t="s">
        <v>106</v>
      </c>
      <c r="I83" s="179" t="s">
        <v>107</v>
      </c>
      <c r="J83" s="180" t="s">
        <v>92</v>
      </c>
      <c r="K83" s="181" t="s">
        <v>108</v>
      </c>
      <c r="L83" s="182"/>
      <c r="M83" s="85" t="s">
        <v>1</v>
      </c>
      <c r="N83" s="86" t="s">
        <v>40</v>
      </c>
      <c r="O83" s="86" t="s">
        <v>109</v>
      </c>
      <c r="P83" s="86" t="s">
        <v>110</v>
      </c>
      <c r="Q83" s="86" t="s">
        <v>111</v>
      </c>
      <c r="R83" s="86" t="s">
        <v>112</v>
      </c>
      <c r="S83" s="86" t="s">
        <v>113</v>
      </c>
      <c r="T83" s="87" t="s">
        <v>114</v>
      </c>
    </row>
    <row r="84" s="1" customFormat="1" ht="22.8" customHeight="1">
      <c r="B84" s="35"/>
      <c r="C84" s="92" t="s">
        <v>115</v>
      </c>
      <c r="D84" s="36"/>
      <c r="E84" s="36"/>
      <c r="F84" s="36"/>
      <c r="G84" s="36"/>
      <c r="H84" s="36"/>
      <c r="I84" s="128"/>
      <c r="J84" s="183">
        <f>BK84</f>
        <v>0</v>
      </c>
      <c r="K84" s="36"/>
      <c r="L84" s="40"/>
      <c r="M84" s="88"/>
      <c r="N84" s="89"/>
      <c r="O84" s="89"/>
      <c r="P84" s="184">
        <f>P85</f>
        <v>0</v>
      </c>
      <c r="Q84" s="89"/>
      <c r="R84" s="184">
        <f>R85</f>
        <v>0</v>
      </c>
      <c r="S84" s="89"/>
      <c r="T84" s="185">
        <f>T85</f>
        <v>0</v>
      </c>
      <c r="AT84" s="14" t="s">
        <v>69</v>
      </c>
      <c r="AU84" s="14" t="s">
        <v>94</v>
      </c>
      <c r="BK84" s="186">
        <f>BK85</f>
        <v>0</v>
      </c>
    </row>
    <row r="85" s="10" customFormat="1" ht="25.92" customHeight="1">
      <c r="B85" s="187"/>
      <c r="C85" s="188"/>
      <c r="D85" s="189" t="s">
        <v>69</v>
      </c>
      <c r="E85" s="190" t="s">
        <v>681</v>
      </c>
      <c r="F85" s="190" t="s">
        <v>682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P86+P95+P112+P121</f>
        <v>0</v>
      </c>
      <c r="Q85" s="195"/>
      <c r="R85" s="196">
        <f>R86+R95+R112+R121</f>
        <v>0</v>
      </c>
      <c r="S85" s="195"/>
      <c r="T85" s="197">
        <f>T86+T95+T112+T121</f>
        <v>0</v>
      </c>
      <c r="AR85" s="198" t="s">
        <v>148</v>
      </c>
      <c r="AT85" s="199" t="s">
        <v>69</v>
      </c>
      <c r="AU85" s="199" t="s">
        <v>70</v>
      </c>
      <c r="AY85" s="198" t="s">
        <v>118</v>
      </c>
      <c r="BK85" s="200">
        <f>BK86+BK95+BK112+BK121</f>
        <v>0</v>
      </c>
    </row>
    <row r="86" s="10" customFormat="1" ht="22.8" customHeight="1">
      <c r="B86" s="187"/>
      <c r="C86" s="188"/>
      <c r="D86" s="189" t="s">
        <v>69</v>
      </c>
      <c r="E86" s="201" t="s">
        <v>683</v>
      </c>
      <c r="F86" s="201" t="s">
        <v>684</v>
      </c>
      <c r="G86" s="188"/>
      <c r="H86" s="188"/>
      <c r="I86" s="191"/>
      <c r="J86" s="202">
        <f>BK86</f>
        <v>0</v>
      </c>
      <c r="K86" s="188"/>
      <c r="L86" s="193"/>
      <c r="M86" s="194"/>
      <c r="N86" s="195"/>
      <c r="O86" s="195"/>
      <c r="P86" s="196">
        <f>SUM(P87:P94)</f>
        <v>0</v>
      </c>
      <c r="Q86" s="195"/>
      <c r="R86" s="196">
        <f>SUM(R87:R94)</f>
        <v>0</v>
      </c>
      <c r="S86" s="195"/>
      <c r="T86" s="197">
        <f>SUM(T87:T94)</f>
        <v>0</v>
      </c>
      <c r="AR86" s="198" t="s">
        <v>148</v>
      </c>
      <c r="AT86" s="199" t="s">
        <v>69</v>
      </c>
      <c r="AU86" s="199" t="s">
        <v>78</v>
      </c>
      <c r="AY86" s="198" t="s">
        <v>118</v>
      </c>
      <c r="BK86" s="200">
        <f>SUM(BK87:BK94)</f>
        <v>0</v>
      </c>
    </row>
    <row r="87" s="1" customFormat="1" ht="16.5" customHeight="1">
      <c r="B87" s="35"/>
      <c r="C87" s="203" t="s">
        <v>78</v>
      </c>
      <c r="D87" s="203" t="s">
        <v>120</v>
      </c>
      <c r="E87" s="204" t="s">
        <v>685</v>
      </c>
      <c r="F87" s="205" t="s">
        <v>686</v>
      </c>
      <c r="G87" s="206" t="s">
        <v>687</v>
      </c>
      <c r="H87" s="207">
        <v>1</v>
      </c>
      <c r="I87" s="208"/>
      <c r="J87" s="209">
        <f>ROUND(I87*H87,2)</f>
        <v>0</v>
      </c>
      <c r="K87" s="205" t="s">
        <v>202</v>
      </c>
      <c r="L87" s="40"/>
      <c r="M87" s="210" t="s">
        <v>1</v>
      </c>
      <c r="N87" s="211" t="s">
        <v>41</v>
      </c>
      <c r="O87" s="76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4" t="s">
        <v>688</v>
      </c>
      <c r="AT87" s="14" t="s">
        <v>120</v>
      </c>
      <c r="AU87" s="14" t="s">
        <v>80</v>
      </c>
      <c r="AY87" s="14" t="s">
        <v>118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4" t="s">
        <v>78</v>
      </c>
      <c r="BK87" s="214">
        <f>ROUND(I87*H87,2)</f>
        <v>0</v>
      </c>
      <c r="BL87" s="14" t="s">
        <v>688</v>
      </c>
      <c r="BM87" s="14" t="s">
        <v>689</v>
      </c>
    </row>
    <row r="88" s="1" customFormat="1">
      <c r="B88" s="35"/>
      <c r="C88" s="36"/>
      <c r="D88" s="215" t="s">
        <v>127</v>
      </c>
      <c r="E88" s="36"/>
      <c r="F88" s="216" t="s">
        <v>686</v>
      </c>
      <c r="G88" s="36"/>
      <c r="H88" s="36"/>
      <c r="I88" s="128"/>
      <c r="J88" s="36"/>
      <c r="K88" s="36"/>
      <c r="L88" s="40"/>
      <c r="M88" s="217"/>
      <c r="N88" s="76"/>
      <c r="O88" s="76"/>
      <c r="P88" s="76"/>
      <c r="Q88" s="76"/>
      <c r="R88" s="76"/>
      <c r="S88" s="76"/>
      <c r="T88" s="77"/>
      <c r="AT88" s="14" t="s">
        <v>127</v>
      </c>
      <c r="AU88" s="14" t="s">
        <v>80</v>
      </c>
    </row>
    <row r="89" s="1" customFormat="1" ht="16.5" customHeight="1">
      <c r="B89" s="35"/>
      <c r="C89" s="203" t="s">
        <v>80</v>
      </c>
      <c r="D89" s="203" t="s">
        <v>120</v>
      </c>
      <c r="E89" s="204" t="s">
        <v>690</v>
      </c>
      <c r="F89" s="205" t="s">
        <v>691</v>
      </c>
      <c r="G89" s="206" t="s">
        <v>687</v>
      </c>
      <c r="H89" s="207">
        <v>1</v>
      </c>
      <c r="I89" s="208"/>
      <c r="J89" s="209">
        <f>ROUND(I89*H89,2)</f>
        <v>0</v>
      </c>
      <c r="K89" s="205" t="s">
        <v>202</v>
      </c>
      <c r="L89" s="40"/>
      <c r="M89" s="210" t="s">
        <v>1</v>
      </c>
      <c r="N89" s="211" t="s">
        <v>41</v>
      </c>
      <c r="O89" s="76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4" t="s">
        <v>688</v>
      </c>
      <c r="AT89" s="14" t="s">
        <v>120</v>
      </c>
      <c r="AU89" s="14" t="s">
        <v>80</v>
      </c>
      <c r="AY89" s="14" t="s">
        <v>118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78</v>
      </c>
      <c r="BK89" s="214">
        <f>ROUND(I89*H89,2)</f>
        <v>0</v>
      </c>
      <c r="BL89" s="14" t="s">
        <v>688</v>
      </c>
      <c r="BM89" s="14" t="s">
        <v>692</v>
      </c>
    </row>
    <row r="90" s="1" customFormat="1">
      <c r="B90" s="35"/>
      <c r="C90" s="36"/>
      <c r="D90" s="215" t="s">
        <v>127</v>
      </c>
      <c r="E90" s="36"/>
      <c r="F90" s="216" t="s">
        <v>691</v>
      </c>
      <c r="G90" s="36"/>
      <c r="H90" s="36"/>
      <c r="I90" s="128"/>
      <c r="J90" s="36"/>
      <c r="K90" s="36"/>
      <c r="L90" s="40"/>
      <c r="M90" s="217"/>
      <c r="N90" s="76"/>
      <c r="O90" s="76"/>
      <c r="P90" s="76"/>
      <c r="Q90" s="76"/>
      <c r="R90" s="76"/>
      <c r="S90" s="76"/>
      <c r="T90" s="77"/>
      <c r="AT90" s="14" t="s">
        <v>127</v>
      </c>
      <c r="AU90" s="14" t="s">
        <v>80</v>
      </c>
    </row>
    <row r="91" s="1" customFormat="1" ht="16.5" customHeight="1">
      <c r="B91" s="35"/>
      <c r="C91" s="203" t="s">
        <v>137</v>
      </c>
      <c r="D91" s="203" t="s">
        <v>120</v>
      </c>
      <c r="E91" s="204" t="s">
        <v>693</v>
      </c>
      <c r="F91" s="205" t="s">
        <v>694</v>
      </c>
      <c r="G91" s="206" t="s">
        <v>687</v>
      </c>
      <c r="H91" s="207">
        <v>1</v>
      </c>
      <c r="I91" s="208"/>
      <c r="J91" s="209">
        <f>ROUND(I91*H91,2)</f>
        <v>0</v>
      </c>
      <c r="K91" s="205" t="s">
        <v>202</v>
      </c>
      <c r="L91" s="40"/>
      <c r="M91" s="210" t="s">
        <v>1</v>
      </c>
      <c r="N91" s="211" t="s">
        <v>41</v>
      </c>
      <c r="O91" s="76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4" t="s">
        <v>688</v>
      </c>
      <c r="AT91" s="14" t="s">
        <v>120</v>
      </c>
      <c r="AU91" s="14" t="s">
        <v>80</v>
      </c>
      <c r="AY91" s="14" t="s">
        <v>118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78</v>
      </c>
      <c r="BK91" s="214">
        <f>ROUND(I91*H91,2)</f>
        <v>0</v>
      </c>
      <c r="BL91" s="14" t="s">
        <v>688</v>
      </c>
      <c r="BM91" s="14" t="s">
        <v>695</v>
      </c>
    </row>
    <row r="92" s="1" customFormat="1">
      <c r="B92" s="35"/>
      <c r="C92" s="36"/>
      <c r="D92" s="215" t="s">
        <v>127</v>
      </c>
      <c r="E92" s="36"/>
      <c r="F92" s="216" t="s">
        <v>694</v>
      </c>
      <c r="G92" s="36"/>
      <c r="H92" s="36"/>
      <c r="I92" s="128"/>
      <c r="J92" s="36"/>
      <c r="K92" s="36"/>
      <c r="L92" s="40"/>
      <c r="M92" s="217"/>
      <c r="N92" s="76"/>
      <c r="O92" s="76"/>
      <c r="P92" s="76"/>
      <c r="Q92" s="76"/>
      <c r="R92" s="76"/>
      <c r="S92" s="76"/>
      <c r="T92" s="77"/>
      <c r="AT92" s="14" t="s">
        <v>127</v>
      </c>
      <c r="AU92" s="14" t="s">
        <v>80</v>
      </c>
    </row>
    <row r="93" s="1" customFormat="1" ht="16.5" customHeight="1">
      <c r="B93" s="35"/>
      <c r="C93" s="203" t="s">
        <v>125</v>
      </c>
      <c r="D93" s="203" t="s">
        <v>120</v>
      </c>
      <c r="E93" s="204" t="s">
        <v>696</v>
      </c>
      <c r="F93" s="205" t="s">
        <v>697</v>
      </c>
      <c r="G93" s="206" t="s">
        <v>687</v>
      </c>
      <c r="H93" s="207">
        <v>1</v>
      </c>
      <c r="I93" s="208"/>
      <c r="J93" s="209">
        <f>ROUND(I93*H93,2)</f>
        <v>0</v>
      </c>
      <c r="K93" s="205" t="s">
        <v>202</v>
      </c>
      <c r="L93" s="40"/>
      <c r="M93" s="210" t="s">
        <v>1</v>
      </c>
      <c r="N93" s="211" t="s">
        <v>41</v>
      </c>
      <c r="O93" s="76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4" t="s">
        <v>688</v>
      </c>
      <c r="AT93" s="14" t="s">
        <v>120</v>
      </c>
      <c r="AU93" s="14" t="s">
        <v>80</v>
      </c>
      <c r="AY93" s="14" t="s">
        <v>118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78</v>
      </c>
      <c r="BK93" s="214">
        <f>ROUND(I93*H93,2)</f>
        <v>0</v>
      </c>
      <c r="BL93" s="14" t="s">
        <v>688</v>
      </c>
      <c r="BM93" s="14" t="s">
        <v>698</v>
      </c>
    </row>
    <row r="94" s="1" customFormat="1">
      <c r="B94" s="35"/>
      <c r="C94" s="36"/>
      <c r="D94" s="215" t="s">
        <v>127</v>
      </c>
      <c r="E94" s="36"/>
      <c r="F94" s="216" t="s">
        <v>697</v>
      </c>
      <c r="G94" s="36"/>
      <c r="H94" s="36"/>
      <c r="I94" s="128"/>
      <c r="J94" s="36"/>
      <c r="K94" s="36"/>
      <c r="L94" s="40"/>
      <c r="M94" s="217"/>
      <c r="N94" s="76"/>
      <c r="O94" s="76"/>
      <c r="P94" s="76"/>
      <c r="Q94" s="76"/>
      <c r="R94" s="76"/>
      <c r="S94" s="76"/>
      <c r="T94" s="77"/>
      <c r="AT94" s="14" t="s">
        <v>127</v>
      </c>
      <c r="AU94" s="14" t="s">
        <v>80</v>
      </c>
    </row>
    <row r="95" s="10" customFormat="1" ht="22.8" customHeight="1">
      <c r="B95" s="187"/>
      <c r="C95" s="188"/>
      <c r="D95" s="189" t="s">
        <v>69</v>
      </c>
      <c r="E95" s="201" t="s">
        <v>699</v>
      </c>
      <c r="F95" s="201" t="s">
        <v>700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SUM(P96:P111)</f>
        <v>0</v>
      </c>
      <c r="Q95" s="195"/>
      <c r="R95" s="196">
        <f>SUM(R96:R111)</f>
        <v>0</v>
      </c>
      <c r="S95" s="195"/>
      <c r="T95" s="197">
        <f>SUM(T96:T111)</f>
        <v>0</v>
      </c>
      <c r="AR95" s="198" t="s">
        <v>148</v>
      </c>
      <c r="AT95" s="199" t="s">
        <v>69</v>
      </c>
      <c r="AU95" s="199" t="s">
        <v>78</v>
      </c>
      <c r="AY95" s="198" t="s">
        <v>118</v>
      </c>
      <c r="BK95" s="200">
        <f>SUM(BK96:BK111)</f>
        <v>0</v>
      </c>
    </row>
    <row r="96" s="1" customFormat="1" ht="16.5" customHeight="1">
      <c r="B96" s="35"/>
      <c r="C96" s="203" t="s">
        <v>148</v>
      </c>
      <c r="D96" s="203" t="s">
        <v>120</v>
      </c>
      <c r="E96" s="204" t="s">
        <v>701</v>
      </c>
      <c r="F96" s="205" t="s">
        <v>702</v>
      </c>
      <c r="G96" s="206" t="s">
        <v>703</v>
      </c>
      <c r="H96" s="207">
        <v>1</v>
      </c>
      <c r="I96" s="208"/>
      <c r="J96" s="209">
        <f>ROUND(I96*H96,2)</f>
        <v>0</v>
      </c>
      <c r="K96" s="205" t="s">
        <v>162</v>
      </c>
      <c r="L96" s="40"/>
      <c r="M96" s="210" t="s">
        <v>1</v>
      </c>
      <c r="N96" s="211" t="s">
        <v>41</v>
      </c>
      <c r="O96" s="76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4" t="s">
        <v>688</v>
      </c>
      <c r="AT96" s="14" t="s">
        <v>120</v>
      </c>
      <c r="AU96" s="14" t="s">
        <v>80</v>
      </c>
      <c r="AY96" s="14" t="s">
        <v>118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78</v>
      </c>
      <c r="BK96" s="214">
        <f>ROUND(I96*H96,2)</f>
        <v>0</v>
      </c>
      <c r="BL96" s="14" t="s">
        <v>688</v>
      </c>
      <c r="BM96" s="14" t="s">
        <v>704</v>
      </c>
    </row>
    <row r="97" s="1" customFormat="1">
      <c r="B97" s="35"/>
      <c r="C97" s="36"/>
      <c r="D97" s="215" t="s">
        <v>127</v>
      </c>
      <c r="E97" s="36"/>
      <c r="F97" s="216" t="s">
        <v>705</v>
      </c>
      <c r="G97" s="36"/>
      <c r="H97" s="36"/>
      <c r="I97" s="128"/>
      <c r="J97" s="36"/>
      <c r="K97" s="36"/>
      <c r="L97" s="40"/>
      <c r="M97" s="217"/>
      <c r="N97" s="76"/>
      <c r="O97" s="76"/>
      <c r="P97" s="76"/>
      <c r="Q97" s="76"/>
      <c r="R97" s="76"/>
      <c r="S97" s="76"/>
      <c r="T97" s="77"/>
      <c r="AT97" s="14" t="s">
        <v>127</v>
      </c>
      <c r="AU97" s="14" t="s">
        <v>80</v>
      </c>
    </row>
    <row r="98" s="1" customFormat="1" ht="16.5" customHeight="1">
      <c r="B98" s="35"/>
      <c r="C98" s="203" t="s">
        <v>153</v>
      </c>
      <c r="D98" s="203" t="s">
        <v>120</v>
      </c>
      <c r="E98" s="204" t="s">
        <v>706</v>
      </c>
      <c r="F98" s="205" t="s">
        <v>707</v>
      </c>
      <c r="G98" s="206" t="s">
        <v>703</v>
      </c>
      <c r="H98" s="207">
        <v>1</v>
      </c>
      <c r="I98" s="208"/>
      <c r="J98" s="209">
        <f>ROUND(I98*H98,2)</f>
        <v>0</v>
      </c>
      <c r="K98" s="205" t="s">
        <v>162</v>
      </c>
      <c r="L98" s="40"/>
      <c r="M98" s="210" t="s">
        <v>1</v>
      </c>
      <c r="N98" s="211" t="s">
        <v>41</v>
      </c>
      <c r="O98" s="76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4" t="s">
        <v>688</v>
      </c>
      <c r="AT98" s="14" t="s">
        <v>120</v>
      </c>
      <c r="AU98" s="14" t="s">
        <v>80</v>
      </c>
      <c r="AY98" s="14" t="s">
        <v>118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78</v>
      </c>
      <c r="BK98" s="214">
        <f>ROUND(I98*H98,2)</f>
        <v>0</v>
      </c>
      <c r="BL98" s="14" t="s">
        <v>688</v>
      </c>
      <c r="BM98" s="14" t="s">
        <v>708</v>
      </c>
    </row>
    <row r="99" s="1" customFormat="1">
      <c r="B99" s="35"/>
      <c r="C99" s="36"/>
      <c r="D99" s="215" t="s">
        <v>127</v>
      </c>
      <c r="E99" s="36"/>
      <c r="F99" s="216" t="s">
        <v>709</v>
      </c>
      <c r="G99" s="36"/>
      <c r="H99" s="36"/>
      <c r="I99" s="128"/>
      <c r="J99" s="36"/>
      <c r="K99" s="36"/>
      <c r="L99" s="40"/>
      <c r="M99" s="217"/>
      <c r="N99" s="76"/>
      <c r="O99" s="76"/>
      <c r="P99" s="76"/>
      <c r="Q99" s="76"/>
      <c r="R99" s="76"/>
      <c r="S99" s="76"/>
      <c r="T99" s="77"/>
      <c r="AT99" s="14" t="s">
        <v>127</v>
      </c>
      <c r="AU99" s="14" t="s">
        <v>80</v>
      </c>
    </row>
    <row r="100" s="1" customFormat="1" ht="16.5" customHeight="1">
      <c r="B100" s="35"/>
      <c r="C100" s="203" t="s">
        <v>159</v>
      </c>
      <c r="D100" s="203" t="s">
        <v>120</v>
      </c>
      <c r="E100" s="204" t="s">
        <v>710</v>
      </c>
      <c r="F100" s="205" t="s">
        <v>711</v>
      </c>
      <c r="G100" s="206" t="s">
        <v>703</v>
      </c>
      <c r="H100" s="207">
        <v>1</v>
      </c>
      <c r="I100" s="208"/>
      <c r="J100" s="209">
        <f>ROUND(I100*H100,2)</f>
        <v>0</v>
      </c>
      <c r="K100" s="205" t="s">
        <v>162</v>
      </c>
      <c r="L100" s="40"/>
      <c r="M100" s="210" t="s">
        <v>1</v>
      </c>
      <c r="N100" s="211" t="s">
        <v>41</v>
      </c>
      <c r="O100" s="76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14" t="s">
        <v>688</v>
      </c>
      <c r="AT100" s="14" t="s">
        <v>120</v>
      </c>
      <c r="AU100" s="14" t="s">
        <v>80</v>
      </c>
      <c r="AY100" s="14" t="s">
        <v>118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78</v>
      </c>
      <c r="BK100" s="214">
        <f>ROUND(I100*H100,2)</f>
        <v>0</v>
      </c>
      <c r="BL100" s="14" t="s">
        <v>688</v>
      </c>
      <c r="BM100" s="14" t="s">
        <v>712</v>
      </c>
    </row>
    <row r="101" s="1" customFormat="1">
      <c r="B101" s="35"/>
      <c r="C101" s="36"/>
      <c r="D101" s="215" t="s">
        <v>127</v>
      </c>
      <c r="E101" s="36"/>
      <c r="F101" s="216" t="s">
        <v>713</v>
      </c>
      <c r="G101" s="36"/>
      <c r="H101" s="36"/>
      <c r="I101" s="128"/>
      <c r="J101" s="36"/>
      <c r="K101" s="36"/>
      <c r="L101" s="40"/>
      <c r="M101" s="217"/>
      <c r="N101" s="76"/>
      <c r="O101" s="76"/>
      <c r="P101" s="76"/>
      <c r="Q101" s="76"/>
      <c r="R101" s="76"/>
      <c r="S101" s="76"/>
      <c r="T101" s="77"/>
      <c r="AT101" s="14" t="s">
        <v>127</v>
      </c>
      <c r="AU101" s="14" t="s">
        <v>80</v>
      </c>
    </row>
    <row r="102" s="1" customFormat="1" ht="16.5" customHeight="1">
      <c r="B102" s="35"/>
      <c r="C102" s="203" t="s">
        <v>166</v>
      </c>
      <c r="D102" s="203" t="s">
        <v>120</v>
      </c>
      <c r="E102" s="204" t="s">
        <v>714</v>
      </c>
      <c r="F102" s="205" t="s">
        <v>715</v>
      </c>
      <c r="G102" s="206" t="s">
        <v>703</v>
      </c>
      <c r="H102" s="207">
        <v>1</v>
      </c>
      <c r="I102" s="208"/>
      <c r="J102" s="209">
        <f>ROUND(I102*H102,2)</f>
        <v>0</v>
      </c>
      <c r="K102" s="205" t="s">
        <v>162</v>
      </c>
      <c r="L102" s="40"/>
      <c r="M102" s="210" t="s">
        <v>1</v>
      </c>
      <c r="N102" s="211" t="s">
        <v>41</v>
      </c>
      <c r="O102" s="76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4" t="s">
        <v>688</v>
      </c>
      <c r="AT102" s="14" t="s">
        <v>120</v>
      </c>
      <c r="AU102" s="14" t="s">
        <v>80</v>
      </c>
      <c r="AY102" s="14" t="s">
        <v>118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78</v>
      </c>
      <c r="BK102" s="214">
        <f>ROUND(I102*H102,2)</f>
        <v>0</v>
      </c>
      <c r="BL102" s="14" t="s">
        <v>688</v>
      </c>
      <c r="BM102" s="14" t="s">
        <v>716</v>
      </c>
    </row>
    <row r="103" s="1" customFormat="1">
      <c r="B103" s="35"/>
      <c r="C103" s="36"/>
      <c r="D103" s="215" t="s">
        <v>127</v>
      </c>
      <c r="E103" s="36"/>
      <c r="F103" s="216" t="s">
        <v>717</v>
      </c>
      <c r="G103" s="36"/>
      <c r="H103" s="36"/>
      <c r="I103" s="128"/>
      <c r="J103" s="36"/>
      <c r="K103" s="36"/>
      <c r="L103" s="40"/>
      <c r="M103" s="217"/>
      <c r="N103" s="76"/>
      <c r="O103" s="76"/>
      <c r="P103" s="76"/>
      <c r="Q103" s="76"/>
      <c r="R103" s="76"/>
      <c r="S103" s="76"/>
      <c r="T103" s="77"/>
      <c r="AT103" s="14" t="s">
        <v>127</v>
      </c>
      <c r="AU103" s="14" t="s">
        <v>80</v>
      </c>
    </row>
    <row r="104" s="1" customFormat="1" ht="16.5" customHeight="1">
      <c r="B104" s="35"/>
      <c r="C104" s="203" t="s">
        <v>172</v>
      </c>
      <c r="D104" s="203" t="s">
        <v>120</v>
      </c>
      <c r="E104" s="204" t="s">
        <v>718</v>
      </c>
      <c r="F104" s="205" t="s">
        <v>719</v>
      </c>
      <c r="G104" s="206" t="s">
        <v>687</v>
      </c>
      <c r="H104" s="207">
        <v>1</v>
      </c>
      <c r="I104" s="208"/>
      <c r="J104" s="209">
        <f>ROUND(I104*H104,2)</f>
        <v>0</v>
      </c>
      <c r="K104" s="205" t="s">
        <v>202</v>
      </c>
      <c r="L104" s="40"/>
      <c r="M104" s="210" t="s">
        <v>1</v>
      </c>
      <c r="N104" s="211" t="s">
        <v>41</v>
      </c>
      <c r="O104" s="76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4" t="s">
        <v>688</v>
      </c>
      <c r="AT104" s="14" t="s">
        <v>120</v>
      </c>
      <c r="AU104" s="14" t="s">
        <v>80</v>
      </c>
      <c r="AY104" s="14" t="s">
        <v>118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78</v>
      </c>
      <c r="BK104" s="214">
        <f>ROUND(I104*H104,2)</f>
        <v>0</v>
      </c>
      <c r="BL104" s="14" t="s">
        <v>688</v>
      </c>
      <c r="BM104" s="14" t="s">
        <v>720</v>
      </c>
    </row>
    <row r="105" s="1" customFormat="1">
      <c r="B105" s="35"/>
      <c r="C105" s="36"/>
      <c r="D105" s="215" t="s">
        <v>127</v>
      </c>
      <c r="E105" s="36"/>
      <c r="F105" s="216" t="s">
        <v>721</v>
      </c>
      <c r="G105" s="36"/>
      <c r="H105" s="36"/>
      <c r="I105" s="128"/>
      <c r="J105" s="36"/>
      <c r="K105" s="36"/>
      <c r="L105" s="40"/>
      <c r="M105" s="217"/>
      <c r="N105" s="76"/>
      <c r="O105" s="76"/>
      <c r="P105" s="76"/>
      <c r="Q105" s="76"/>
      <c r="R105" s="76"/>
      <c r="S105" s="76"/>
      <c r="T105" s="77"/>
      <c r="AT105" s="14" t="s">
        <v>127</v>
      </c>
      <c r="AU105" s="14" t="s">
        <v>80</v>
      </c>
    </row>
    <row r="106" s="1" customFormat="1" ht="16.5" customHeight="1">
      <c r="B106" s="35"/>
      <c r="C106" s="203" t="s">
        <v>178</v>
      </c>
      <c r="D106" s="203" t="s">
        <v>120</v>
      </c>
      <c r="E106" s="204" t="s">
        <v>722</v>
      </c>
      <c r="F106" s="205" t="s">
        <v>723</v>
      </c>
      <c r="G106" s="206" t="s">
        <v>703</v>
      </c>
      <c r="H106" s="207">
        <v>1</v>
      </c>
      <c r="I106" s="208"/>
      <c r="J106" s="209">
        <f>ROUND(I106*H106,2)</f>
        <v>0</v>
      </c>
      <c r="K106" s="205" t="s">
        <v>162</v>
      </c>
      <c r="L106" s="40"/>
      <c r="M106" s="210" t="s">
        <v>1</v>
      </c>
      <c r="N106" s="211" t="s">
        <v>41</v>
      </c>
      <c r="O106" s="76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4" t="s">
        <v>688</v>
      </c>
      <c r="AT106" s="14" t="s">
        <v>120</v>
      </c>
      <c r="AU106" s="14" t="s">
        <v>80</v>
      </c>
      <c r="AY106" s="14" t="s">
        <v>118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4" t="s">
        <v>78</v>
      </c>
      <c r="BK106" s="214">
        <f>ROUND(I106*H106,2)</f>
        <v>0</v>
      </c>
      <c r="BL106" s="14" t="s">
        <v>688</v>
      </c>
      <c r="BM106" s="14" t="s">
        <v>724</v>
      </c>
    </row>
    <row r="107" s="1" customFormat="1">
      <c r="B107" s="35"/>
      <c r="C107" s="36"/>
      <c r="D107" s="215" t="s">
        <v>127</v>
      </c>
      <c r="E107" s="36"/>
      <c r="F107" s="216" t="s">
        <v>725</v>
      </c>
      <c r="G107" s="36"/>
      <c r="H107" s="36"/>
      <c r="I107" s="128"/>
      <c r="J107" s="36"/>
      <c r="K107" s="36"/>
      <c r="L107" s="40"/>
      <c r="M107" s="217"/>
      <c r="N107" s="76"/>
      <c r="O107" s="76"/>
      <c r="P107" s="76"/>
      <c r="Q107" s="76"/>
      <c r="R107" s="76"/>
      <c r="S107" s="76"/>
      <c r="T107" s="77"/>
      <c r="AT107" s="14" t="s">
        <v>127</v>
      </c>
      <c r="AU107" s="14" t="s">
        <v>80</v>
      </c>
    </row>
    <row r="108" s="1" customFormat="1" ht="16.5" customHeight="1">
      <c r="B108" s="35"/>
      <c r="C108" s="203" t="s">
        <v>183</v>
      </c>
      <c r="D108" s="203" t="s">
        <v>120</v>
      </c>
      <c r="E108" s="204" t="s">
        <v>726</v>
      </c>
      <c r="F108" s="205" t="s">
        <v>727</v>
      </c>
      <c r="G108" s="206" t="s">
        <v>687</v>
      </c>
      <c r="H108" s="207">
        <v>1</v>
      </c>
      <c r="I108" s="208"/>
      <c r="J108" s="209">
        <f>ROUND(I108*H108,2)</f>
        <v>0</v>
      </c>
      <c r="K108" s="205" t="s">
        <v>202</v>
      </c>
      <c r="L108" s="40"/>
      <c r="M108" s="210" t="s">
        <v>1</v>
      </c>
      <c r="N108" s="211" t="s">
        <v>41</v>
      </c>
      <c r="O108" s="7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4" t="s">
        <v>688</v>
      </c>
      <c r="AT108" s="14" t="s">
        <v>120</v>
      </c>
      <c r="AU108" s="14" t="s">
        <v>80</v>
      </c>
      <c r="AY108" s="14" t="s">
        <v>118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78</v>
      </c>
      <c r="BK108" s="214">
        <f>ROUND(I108*H108,2)</f>
        <v>0</v>
      </c>
      <c r="BL108" s="14" t="s">
        <v>688</v>
      </c>
      <c r="BM108" s="14" t="s">
        <v>728</v>
      </c>
    </row>
    <row r="109" s="1" customFormat="1">
      <c r="B109" s="35"/>
      <c r="C109" s="36"/>
      <c r="D109" s="215" t="s">
        <v>127</v>
      </c>
      <c r="E109" s="36"/>
      <c r="F109" s="216" t="s">
        <v>727</v>
      </c>
      <c r="G109" s="36"/>
      <c r="H109" s="36"/>
      <c r="I109" s="128"/>
      <c r="J109" s="36"/>
      <c r="K109" s="36"/>
      <c r="L109" s="40"/>
      <c r="M109" s="217"/>
      <c r="N109" s="76"/>
      <c r="O109" s="76"/>
      <c r="P109" s="76"/>
      <c r="Q109" s="76"/>
      <c r="R109" s="76"/>
      <c r="S109" s="76"/>
      <c r="T109" s="77"/>
      <c r="AT109" s="14" t="s">
        <v>127</v>
      </c>
      <c r="AU109" s="14" t="s">
        <v>80</v>
      </c>
    </row>
    <row r="110" s="1" customFormat="1" ht="16.5" customHeight="1">
      <c r="B110" s="35"/>
      <c r="C110" s="203" t="s">
        <v>187</v>
      </c>
      <c r="D110" s="203" t="s">
        <v>120</v>
      </c>
      <c r="E110" s="204" t="s">
        <v>729</v>
      </c>
      <c r="F110" s="205" t="s">
        <v>730</v>
      </c>
      <c r="G110" s="206" t="s">
        <v>703</v>
      </c>
      <c r="H110" s="207">
        <v>1</v>
      </c>
      <c r="I110" s="208"/>
      <c r="J110" s="209">
        <f>ROUND(I110*H110,2)</f>
        <v>0</v>
      </c>
      <c r="K110" s="205" t="s">
        <v>162</v>
      </c>
      <c r="L110" s="40"/>
      <c r="M110" s="210" t="s">
        <v>1</v>
      </c>
      <c r="N110" s="211" t="s">
        <v>41</v>
      </c>
      <c r="O110" s="76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4" t="s">
        <v>688</v>
      </c>
      <c r="AT110" s="14" t="s">
        <v>120</v>
      </c>
      <c r="AU110" s="14" t="s">
        <v>80</v>
      </c>
      <c r="AY110" s="14" t="s">
        <v>118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78</v>
      </c>
      <c r="BK110" s="214">
        <f>ROUND(I110*H110,2)</f>
        <v>0</v>
      </c>
      <c r="BL110" s="14" t="s">
        <v>688</v>
      </c>
      <c r="BM110" s="14" t="s">
        <v>731</v>
      </c>
    </row>
    <row r="111" s="1" customFormat="1">
      <c r="B111" s="35"/>
      <c r="C111" s="36"/>
      <c r="D111" s="215" t="s">
        <v>127</v>
      </c>
      <c r="E111" s="36"/>
      <c r="F111" s="216" t="s">
        <v>732</v>
      </c>
      <c r="G111" s="36"/>
      <c r="H111" s="36"/>
      <c r="I111" s="128"/>
      <c r="J111" s="36"/>
      <c r="K111" s="36"/>
      <c r="L111" s="40"/>
      <c r="M111" s="217"/>
      <c r="N111" s="76"/>
      <c r="O111" s="76"/>
      <c r="P111" s="76"/>
      <c r="Q111" s="76"/>
      <c r="R111" s="76"/>
      <c r="S111" s="76"/>
      <c r="T111" s="77"/>
      <c r="AT111" s="14" t="s">
        <v>127</v>
      </c>
      <c r="AU111" s="14" t="s">
        <v>80</v>
      </c>
    </row>
    <row r="112" s="10" customFormat="1" ht="22.8" customHeight="1">
      <c r="B112" s="187"/>
      <c r="C112" s="188"/>
      <c r="D112" s="189" t="s">
        <v>69</v>
      </c>
      <c r="E112" s="201" t="s">
        <v>733</v>
      </c>
      <c r="F112" s="201" t="s">
        <v>734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SUM(P113:P120)</f>
        <v>0</v>
      </c>
      <c r="Q112" s="195"/>
      <c r="R112" s="196">
        <f>SUM(R113:R120)</f>
        <v>0</v>
      </c>
      <c r="S112" s="195"/>
      <c r="T112" s="197">
        <f>SUM(T113:T120)</f>
        <v>0</v>
      </c>
      <c r="AR112" s="198" t="s">
        <v>148</v>
      </c>
      <c r="AT112" s="199" t="s">
        <v>69</v>
      </c>
      <c r="AU112" s="199" t="s">
        <v>78</v>
      </c>
      <c r="AY112" s="198" t="s">
        <v>118</v>
      </c>
      <c r="BK112" s="200">
        <f>SUM(BK113:BK120)</f>
        <v>0</v>
      </c>
    </row>
    <row r="113" s="1" customFormat="1" ht="16.5" customHeight="1">
      <c r="B113" s="35"/>
      <c r="C113" s="203" t="s">
        <v>193</v>
      </c>
      <c r="D113" s="203" t="s">
        <v>120</v>
      </c>
      <c r="E113" s="204" t="s">
        <v>735</v>
      </c>
      <c r="F113" s="205" t="s">
        <v>736</v>
      </c>
      <c r="G113" s="206" t="s">
        <v>669</v>
      </c>
      <c r="H113" s="207">
        <v>1</v>
      </c>
      <c r="I113" s="208"/>
      <c r="J113" s="209">
        <f>ROUND(I113*H113,2)</f>
        <v>0</v>
      </c>
      <c r="K113" s="205" t="s">
        <v>162</v>
      </c>
      <c r="L113" s="40"/>
      <c r="M113" s="210" t="s">
        <v>1</v>
      </c>
      <c r="N113" s="211" t="s">
        <v>41</v>
      </c>
      <c r="O113" s="76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4" t="s">
        <v>688</v>
      </c>
      <c r="AT113" s="14" t="s">
        <v>120</v>
      </c>
      <c r="AU113" s="14" t="s">
        <v>80</v>
      </c>
      <c r="AY113" s="14" t="s">
        <v>118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78</v>
      </c>
      <c r="BK113" s="214">
        <f>ROUND(I113*H113,2)</f>
        <v>0</v>
      </c>
      <c r="BL113" s="14" t="s">
        <v>688</v>
      </c>
      <c r="BM113" s="14" t="s">
        <v>737</v>
      </c>
    </row>
    <row r="114" s="1" customFormat="1">
      <c r="B114" s="35"/>
      <c r="C114" s="36"/>
      <c r="D114" s="215" t="s">
        <v>127</v>
      </c>
      <c r="E114" s="36"/>
      <c r="F114" s="216" t="s">
        <v>738</v>
      </c>
      <c r="G114" s="36"/>
      <c r="H114" s="36"/>
      <c r="I114" s="128"/>
      <c r="J114" s="36"/>
      <c r="K114" s="36"/>
      <c r="L114" s="40"/>
      <c r="M114" s="217"/>
      <c r="N114" s="76"/>
      <c r="O114" s="76"/>
      <c r="P114" s="76"/>
      <c r="Q114" s="76"/>
      <c r="R114" s="76"/>
      <c r="S114" s="76"/>
      <c r="T114" s="77"/>
      <c r="AT114" s="14" t="s">
        <v>127</v>
      </c>
      <c r="AU114" s="14" t="s">
        <v>80</v>
      </c>
    </row>
    <row r="115" s="1" customFormat="1" ht="16.5" customHeight="1">
      <c r="B115" s="35"/>
      <c r="C115" s="203" t="s">
        <v>198</v>
      </c>
      <c r="D115" s="203" t="s">
        <v>120</v>
      </c>
      <c r="E115" s="204" t="s">
        <v>739</v>
      </c>
      <c r="F115" s="205" t="s">
        <v>740</v>
      </c>
      <c r="G115" s="206" t="s">
        <v>669</v>
      </c>
      <c r="H115" s="207">
        <v>10</v>
      </c>
      <c r="I115" s="208"/>
      <c r="J115" s="209">
        <f>ROUND(I115*H115,2)</f>
        <v>0</v>
      </c>
      <c r="K115" s="205" t="s">
        <v>162</v>
      </c>
      <c r="L115" s="40"/>
      <c r="M115" s="210" t="s">
        <v>1</v>
      </c>
      <c r="N115" s="211" t="s">
        <v>41</v>
      </c>
      <c r="O115" s="76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14" t="s">
        <v>688</v>
      </c>
      <c r="AT115" s="14" t="s">
        <v>120</v>
      </c>
      <c r="AU115" s="14" t="s">
        <v>80</v>
      </c>
      <c r="AY115" s="14" t="s">
        <v>118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4" t="s">
        <v>78</v>
      </c>
      <c r="BK115" s="214">
        <f>ROUND(I115*H115,2)</f>
        <v>0</v>
      </c>
      <c r="BL115" s="14" t="s">
        <v>688</v>
      </c>
      <c r="BM115" s="14" t="s">
        <v>741</v>
      </c>
    </row>
    <row r="116" s="1" customFormat="1">
      <c r="B116" s="35"/>
      <c r="C116" s="36"/>
      <c r="D116" s="215" t="s">
        <v>127</v>
      </c>
      <c r="E116" s="36"/>
      <c r="F116" s="216" t="s">
        <v>742</v>
      </c>
      <c r="G116" s="36"/>
      <c r="H116" s="36"/>
      <c r="I116" s="128"/>
      <c r="J116" s="36"/>
      <c r="K116" s="36"/>
      <c r="L116" s="40"/>
      <c r="M116" s="217"/>
      <c r="N116" s="76"/>
      <c r="O116" s="76"/>
      <c r="P116" s="76"/>
      <c r="Q116" s="76"/>
      <c r="R116" s="76"/>
      <c r="S116" s="76"/>
      <c r="T116" s="77"/>
      <c r="AT116" s="14" t="s">
        <v>127</v>
      </c>
      <c r="AU116" s="14" t="s">
        <v>80</v>
      </c>
    </row>
    <row r="117" s="1" customFormat="1" ht="16.5" customHeight="1">
      <c r="B117" s="35"/>
      <c r="C117" s="203" t="s">
        <v>8</v>
      </c>
      <c r="D117" s="203" t="s">
        <v>120</v>
      </c>
      <c r="E117" s="204" t="s">
        <v>743</v>
      </c>
      <c r="F117" s="205" t="s">
        <v>744</v>
      </c>
      <c r="G117" s="206" t="s">
        <v>703</v>
      </c>
      <c r="H117" s="207">
        <v>1</v>
      </c>
      <c r="I117" s="208"/>
      <c r="J117" s="209">
        <f>ROUND(I117*H117,2)</f>
        <v>0</v>
      </c>
      <c r="K117" s="205" t="s">
        <v>162</v>
      </c>
      <c r="L117" s="40"/>
      <c r="M117" s="210" t="s">
        <v>1</v>
      </c>
      <c r="N117" s="211" t="s">
        <v>41</v>
      </c>
      <c r="O117" s="76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4" t="s">
        <v>688</v>
      </c>
      <c r="AT117" s="14" t="s">
        <v>120</v>
      </c>
      <c r="AU117" s="14" t="s">
        <v>80</v>
      </c>
      <c r="AY117" s="14" t="s">
        <v>118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78</v>
      </c>
      <c r="BK117" s="214">
        <f>ROUND(I117*H117,2)</f>
        <v>0</v>
      </c>
      <c r="BL117" s="14" t="s">
        <v>688</v>
      </c>
      <c r="BM117" s="14" t="s">
        <v>745</v>
      </c>
    </row>
    <row r="118" s="1" customFormat="1">
      <c r="B118" s="35"/>
      <c r="C118" s="36"/>
      <c r="D118" s="215" t="s">
        <v>127</v>
      </c>
      <c r="E118" s="36"/>
      <c r="F118" s="216" t="s">
        <v>746</v>
      </c>
      <c r="G118" s="36"/>
      <c r="H118" s="36"/>
      <c r="I118" s="128"/>
      <c r="J118" s="36"/>
      <c r="K118" s="36"/>
      <c r="L118" s="40"/>
      <c r="M118" s="217"/>
      <c r="N118" s="76"/>
      <c r="O118" s="76"/>
      <c r="P118" s="76"/>
      <c r="Q118" s="76"/>
      <c r="R118" s="76"/>
      <c r="S118" s="76"/>
      <c r="T118" s="77"/>
      <c r="AT118" s="14" t="s">
        <v>127</v>
      </c>
      <c r="AU118" s="14" t="s">
        <v>80</v>
      </c>
    </row>
    <row r="119" s="1" customFormat="1" ht="16.5" customHeight="1">
      <c r="B119" s="35"/>
      <c r="C119" s="203" t="s">
        <v>212</v>
      </c>
      <c r="D119" s="203" t="s">
        <v>120</v>
      </c>
      <c r="E119" s="204" t="s">
        <v>747</v>
      </c>
      <c r="F119" s="205" t="s">
        <v>748</v>
      </c>
      <c r="G119" s="206" t="s">
        <v>703</v>
      </c>
      <c r="H119" s="207">
        <v>1</v>
      </c>
      <c r="I119" s="208"/>
      <c r="J119" s="209">
        <f>ROUND(I119*H119,2)</f>
        <v>0</v>
      </c>
      <c r="K119" s="205" t="s">
        <v>162</v>
      </c>
      <c r="L119" s="40"/>
      <c r="M119" s="210" t="s">
        <v>1</v>
      </c>
      <c r="N119" s="211" t="s">
        <v>41</v>
      </c>
      <c r="O119" s="76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14" t="s">
        <v>688</v>
      </c>
      <c r="AT119" s="14" t="s">
        <v>120</v>
      </c>
      <c r="AU119" s="14" t="s">
        <v>80</v>
      </c>
      <c r="AY119" s="14" t="s">
        <v>118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4" t="s">
        <v>78</v>
      </c>
      <c r="BK119" s="214">
        <f>ROUND(I119*H119,2)</f>
        <v>0</v>
      </c>
      <c r="BL119" s="14" t="s">
        <v>688</v>
      </c>
      <c r="BM119" s="14" t="s">
        <v>749</v>
      </c>
    </row>
    <row r="120" s="1" customFormat="1">
      <c r="B120" s="35"/>
      <c r="C120" s="36"/>
      <c r="D120" s="215" t="s">
        <v>127</v>
      </c>
      <c r="E120" s="36"/>
      <c r="F120" s="216" t="s">
        <v>750</v>
      </c>
      <c r="G120" s="36"/>
      <c r="H120" s="36"/>
      <c r="I120" s="128"/>
      <c r="J120" s="36"/>
      <c r="K120" s="36"/>
      <c r="L120" s="40"/>
      <c r="M120" s="217"/>
      <c r="N120" s="76"/>
      <c r="O120" s="76"/>
      <c r="P120" s="76"/>
      <c r="Q120" s="76"/>
      <c r="R120" s="76"/>
      <c r="S120" s="76"/>
      <c r="T120" s="77"/>
      <c r="AT120" s="14" t="s">
        <v>127</v>
      </c>
      <c r="AU120" s="14" t="s">
        <v>80</v>
      </c>
    </row>
    <row r="121" s="10" customFormat="1" ht="22.8" customHeight="1">
      <c r="B121" s="187"/>
      <c r="C121" s="188"/>
      <c r="D121" s="189" t="s">
        <v>69</v>
      </c>
      <c r="E121" s="201" t="s">
        <v>751</v>
      </c>
      <c r="F121" s="201" t="s">
        <v>752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SUM(P122:P123)</f>
        <v>0</v>
      </c>
      <c r="Q121" s="195"/>
      <c r="R121" s="196">
        <f>SUM(R122:R123)</f>
        <v>0</v>
      </c>
      <c r="S121" s="195"/>
      <c r="T121" s="197">
        <f>SUM(T122:T123)</f>
        <v>0</v>
      </c>
      <c r="AR121" s="198" t="s">
        <v>148</v>
      </c>
      <c r="AT121" s="199" t="s">
        <v>69</v>
      </c>
      <c r="AU121" s="199" t="s">
        <v>78</v>
      </c>
      <c r="AY121" s="198" t="s">
        <v>118</v>
      </c>
      <c r="BK121" s="200">
        <f>SUM(BK122:BK123)</f>
        <v>0</v>
      </c>
    </row>
    <row r="122" s="1" customFormat="1" ht="22.5" customHeight="1">
      <c r="B122" s="35"/>
      <c r="C122" s="203" t="s">
        <v>218</v>
      </c>
      <c r="D122" s="203" t="s">
        <v>120</v>
      </c>
      <c r="E122" s="204" t="s">
        <v>753</v>
      </c>
      <c r="F122" s="205" t="s">
        <v>754</v>
      </c>
      <c r="G122" s="206" t="s">
        <v>703</v>
      </c>
      <c r="H122" s="207">
        <v>1</v>
      </c>
      <c r="I122" s="208"/>
      <c r="J122" s="209">
        <f>ROUND(I122*H122,2)</f>
        <v>0</v>
      </c>
      <c r="K122" s="205" t="s">
        <v>162</v>
      </c>
      <c r="L122" s="40"/>
      <c r="M122" s="210" t="s">
        <v>1</v>
      </c>
      <c r="N122" s="211" t="s">
        <v>41</v>
      </c>
      <c r="O122" s="76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4" t="s">
        <v>688</v>
      </c>
      <c r="AT122" s="14" t="s">
        <v>120</v>
      </c>
      <c r="AU122" s="14" t="s">
        <v>80</v>
      </c>
      <c r="AY122" s="14" t="s">
        <v>118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4" t="s">
        <v>78</v>
      </c>
      <c r="BK122" s="214">
        <f>ROUND(I122*H122,2)</f>
        <v>0</v>
      </c>
      <c r="BL122" s="14" t="s">
        <v>688</v>
      </c>
      <c r="BM122" s="14" t="s">
        <v>755</v>
      </c>
    </row>
    <row r="123" s="1" customFormat="1">
      <c r="B123" s="35"/>
      <c r="C123" s="36"/>
      <c r="D123" s="215" t="s">
        <v>127</v>
      </c>
      <c r="E123" s="36"/>
      <c r="F123" s="216" t="s">
        <v>756</v>
      </c>
      <c r="G123" s="36"/>
      <c r="H123" s="36"/>
      <c r="I123" s="128"/>
      <c r="J123" s="36"/>
      <c r="K123" s="36"/>
      <c r="L123" s="40"/>
      <c r="M123" s="239"/>
      <c r="N123" s="240"/>
      <c r="O123" s="240"/>
      <c r="P123" s="240"/>
      <c r="Q123" s="240"/>
      <c r="R123" s="240"/>
      <c r="S123" s="240"/>
      <c r="T123" s="241"/>
      <c r="AT123" s="14" t="s">
        <v>127</v>
      </c>
      <c r="AU123" s="14" t="s">
        <v>80</v>
      </c>
    </row>
    <row r="124" s="1" customFormat="1" ht="6.96" customHeight="1">
      <c r="B124" s="54"/>
      <c r="C124" s="55"/>
      <c r="D124" s="55"/>
      <c r="E124" s="55"/>
      <c r="F124" s="55"/>
      <c r="G124" s="55"/>
      <c r="H124" s="55"/>
      <c r="I124" s="152"/>
      <c r="J124" s="55"/>
      <c r="K124" s="55"/>
      <c r="L124" s="40"/>
    </row>
  </sheetData>
  <sheetProtection sheet="1" autoFilter="0" formatColumns="0" formatRows="0" objects="1" scenarios="1" spinCount="100000" saltValue="UXJKUF/o3e/mS6O3Ru5s58lshNxqEYVeYGLffVp5209mLeppT9ZXg8OsE4KrHrBtL1EdpvEfjRsIfXLLB96gNQ==" hashValue="lQv2fTttflRuc0KGi2cF1MtOxsXZTvC6HVH0owQyUHEJrOwQU6ZOHeG5jyBZKR7/DZskofhQNs3BRxqNth7kaQ==" algorithmName="SHA-512" password="CC35"/>
  <autoFilter ref="C83:K12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pc-kozak\evzen</dc:creator>
  <cp:lastModifiedBy>pc-kozak\evzen</cp:lastModifiedBy>
  <dcterms:created xsi:type="dcterms:W3CDTF">2019-03-22T05:55:25Z</dcterms:created>
  <dcterms:modified xsi:type="dcterms:W3CDTF">2019-03-22T05:55:29Z</dcterms:modified>
</cp:coreProperties>
</file>